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40" yWindow="1815" windowWidth="14355" windowHeight="6585" tabRatio="635" activeTab="1"/>
  </bookViews>
  <sheets>
    <sheet name="Friday Course" sheetId="1" r:id="rId1"/>
    <sheet name="Saturday Course" sheetId="2" r:id="rId2"/>
    <sheet name="Final Tally" sheetId="3" r:id="rId3"/>
    <sheet name="Saturday Tee Tim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<sst xmlns="http://schemas.openxmlformats.org/spreadsheetml/2006/main" count="153" uniqueCount="107">
  <si>
    <t>Team</t>
  </si>
  <si>
    <t>Front</t>
  </si>
  <si>
    <t>Back</t>
  </si>
  <si>
    <t>Total</t>
  </si>
  <si>
    <t>Yoot Total</t>
  </si>
  <si>
    <t>Fri. Total</t>
  </si>
  <si>
    <t>Sat Skins</t>
  </si>
  <si>
    <t>Friday Skins</t>
  </si>
  <si>
    <t>Fri Skins</t>
  </si>
  <si>
    <t>Sat. Total</t>
  </si>
  <si>
    <t>Lowest Score  for Hole</t>
  </si>
  <si>
    <t>Number at Lowest Score</t>
  </si>
  <si>
    <t>Under Over</t>
  </si>
  <si>
    <t>Yardage</t>
  </si>
  <si>
    <t>Par</t>
  </si>
  <si>
    <t>Front Nine</t>
  </si>
  <si>
    <t>Back Nine</t>
  </si>
  <si>
    <t>Talent Holes</t>
  </si>
  <si>
    <t>Stats</t>
  </si>
  <si>
    <t># Greater than par -</t>
  </si>
  <si>
    <t xml:space="preserve"># of Pars - </t>
  </si>
  <si>
    <t xml:space="preserve"># of Birdies - </t>
  </si>
  <si>
    <t xml:space="preserve"># of Eagles - </t>
  </si>
  <si>
    <t>Friday Results</t>
  </si>
  <si>
    <t>Saturday Results</t>
  </si>
  <si>
    <t>Friday Feast or Famine</t>
  </si>
  <si>
    <t>Saturday Feast or Famine</t>
  </si>
  <si>
    <t>Pos</t>
  </si>
  <si>
    <t>Over Under</t>
  </si>
  <si>
    <t>Number of Pars</t>
  </si>
  <si>
    <t>Number of Birdies</t>
  </si>
  <si>
    <t>Number of Eagles</t>
  </si>
  <si>
    <t>Number Greater than Par</t>
  </si>
  <si>
    <t>Closest to the Pin Hole #</t>
  </si>
  <si>
    <t>Closest to the Pin Hole#</t>
  </si>
  <si>
    <t>Longest Drive Hole#</t>
  </si>
  <si>
    <t>Closest Chip Hole #</t>
  </si>
  <si>
    <t xml:space="preserve"># Shot of Schnapps </t>
  </si>
  <si>
    <t># Alternate one person</t>
  </si>
  <si>
    <t># Missing Person</t>
  </si>
  <si>
    <t># Ladies Tee</t>
  </si>
  <si>
    <t># Cue Stick</t>
  </si>
  <si>
    <t># Back Tees</t>
  </si>
  <si>
    <t># Same Club</t>
  </si>
  <si>
    <t># Missing person</t>
  </si>
  <si>
    <t># Shot of Schnapps (&amp; Hole in one!)</t>
  </si>
  <si>
    <t># Ladies Tees</t>
  </si>
  <si>
    <t>Leading Score</t>
  </si>
  <si>
    <t>Friday Score</t>
  </si>
  <si>
    <t>Saturday T-Time</t>
  </si>
  <si>
    <t>Handicap</t>
  </si>
  <si>
    <t>Average Score for Hole</t>
  </si>
  <si>
    <t>Hole Scoring Average-</t>
  </si>
  <si>
    <t>Friday Round Scoring Average-</t>
  </si>
  <si>
    <t>Sat. Round Scoring Average-</t>
  </si>
  <si>
    <t>Tournament Scoring Average-</t>
  </si>
  <si>
    <t>Front Nine Scoring Average-</t>
  </si>
  <si>
    <t>Back Nine Scoring Average-</t>
  </si>
  <si>
    <t>Front Nine Lowest Hole Scoring Ave.-</t>
  </si>
  <si>
    <t>Back Nine Lowest Hole Scoring Ave.-</t>
  </si>
  <si>
    <t>Scoring Average Versus Par</t>
  </si>
  <si>
    <t>Easiest Hole-</t>
  </si>
  <si>
    <t>Hardest Hole-</t>
  </si>
  <si>
    <t>The Drunk Drivers</t>
  </si>
  <si>
    <t>The Bean Counters</t>
  </si>
  <si>
    <t>Hole-N-Poles</t>
  </si>
  <si>
    <t>Brad &amp; The Ben - Waa's</t>
  </si>
  <si>
    <t>Alcoholic Zebras</t>
  </si>
  <si>
    <t>Drunk Drivers Too</t>
  </si>
  <si>
    <t>Golfers With Big Balls</t>
  </si>
  <si>
    <t>The Duffers</t>
  </si>
  <si>
    <t>Bob &amp; The Blackholes</t>
  </si>
  <si>
    <t>The Beer Whores</t>
  </si>
  <si>
    <t>The Barbers of Seville</t>
  </si>
  <si>
    <t>Mark &amp; The Manglers</t>
  </si>
  <si>
    <t>Troy &amp; The Trojans</t>
  </si>
  <si>
    <t>Tommy &amp; the Tutones</t>
  </si>
  <si>
    <t>The Tomahawks</t>
  </si>
  <si>
    <t>Lulu Lumpkin &amp; The Broken Shaft Boys</t>
  </si>
  <si>
    <t>Ted &amp; The Show Macs</t>
  </si>
  <si>
    <t>Mudslingers</t>
  </si>
  <si>
    <t>The Muffers</t>
  </si>
  <si>
    <t>Not In SKINS</t>
  </si>
  <si>
    <t>DRIVES NOT MARKED ON SCORECARD (Disqualified Score)</t>
  </si>
  <si>
    <t>DRIVES - One Person Missing 1 Drive (Disqualified Score)</t>
  </si>
  <si>
    <t>Closest to the Pin Hole # 3 Paul Gomez</t>
  </si>
  <si>
    <t>Closest to the Pin Hole # 8 Ed Kratz</t>
  </si>
  <si>
    <t>Closest to the Pin Hole# 12 Ben Bullen</t>
  </si>
  <si>
    <t>Closest to the Pin Hole # 17Jeff Starkey</t>
  </si>
  <si>
    <t>Longest Drive Hole# 9 Bill Fenwick</t>
  </si>
  <si>
    <t>Closest Chip Hole # 16 Matt Heil</t>
  </si>
  <si>
    <t>Pink Ball Winners-Muffers (5 team play off)</t>
  </si>
  <si>
    <t>Signifies SKIN</t>
  </si>
  <si>
    <t>Rain Out</t>
  </si>
  <si>
    <t>Ken Kotenko</t>
  </si>
  <si>
    <t>Paul Gomez</t>
  </si>
  <si>
    <t>Keith Chene</t>
  </si>
  <si>
    <t>Ben Bullen</t>
  </si>
  <si>
    <t>Brian Rambow</t>
  </si>
  <si>
    <t>Chuck Thelan</t>
  </si>
  <si>
    <t>Jim Hartfield</t>
  </si>
  <si>
    <t>Ed Kratz</t>
  </si>
  <si>
    <t>Kevin Lee</t>
  </si>
  <si>
    <t>Steve Griffin</t>
  </si>
  <si>
    <t>Tom Caruso</t>
  </si>
  <si>
    <t>$60/person</t>
  </si>
  <si>
    <t>1 skin pays $670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</si>
</sst>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Technical"/>
      <family val="4"/>
    </font>
    <font>
      <sz val="14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name val="Technical"/>
      <family val="4"/>
    </font>
    <font>
      <u val="single"/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ck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ck"/>
      <right style="double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dotted"/>
      <right style="dotted"/>
      <top style="thick"/>
      <bottom style="dotted"/>
    </border>
    <border>
      <left style="dotted"/>
      <right>
        <color indexed="63"/>
      </right>
      <top style="thick"/>
      <bottom style="dotted"/>
    </border>
    <border>
      <left style="thin"/>
      <right style="thin"/>
      <top style="thick"/>
      <bottom style="thin"/>
    </border>
    <border>
      <left>
        <color indexed="63"/>
      </left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ck"/>
      <top style="double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double"/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3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2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4" borderId="14" xfId="0" applyFont="1" applyFill="1" applyBorder="1" applyAlignment="1" applyProtection="1">
      <alignment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0" fontId="1" fillId="7" borderId="4" xfId="0" applyFont="1" applyFill="1" applyBorder="1" applyAlignment="1" applyProtection="1">
      <alignment horizontal="center"/>
      <protection hidden="1"/>
    </xf>
    <xf numFmtId="0" fontId="1" fillId="7" borderId="1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8" borderId="15" xfId="0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/>
      <protection hidden="1"/>
    </xf>
    <xf numFmtId="0" fontId="1" fillId="3" borderId="25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9" borderId="25" xfId="0" applyFont="1" applyFill="1" applyBorder="1" applyAlignment="1" applyProtection="1">
      <alignment horizontal="center"/>
      <protection hidden="1"/>
    </xf>
    <xf numFmtId="0" fontId="1" fillId="10" borderId="26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10" borderId="27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28" xfId="0" applyFont="1" applyFill="1" applyBorder="1" applyAlignment="1" applyProtection="1">
      <alignment horizontal="center" wrapText="1"/>
      <protection hidden="1"/>
    </xf>
    <xf numFmtId="0" fontId="0" fillId="0" borderId="29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10" borderId="32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1" fillId="0" borderId="26" xfId="0" applyFont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10" borderId="16" xfId="0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" fillId="11" borderId="14" xfId="0" applyFont="1" applyFill="1" applyBorder="1" applyAlignment="1" applyProtection="1">
      <alignment/>
      <protection hidden="1"/>
    </xf>
    <xf numFmtId="0" fontId="2" fillId="12" borderId="14" xfId="0" applyFont="1" applyFill="1" applyBorder="1" applyAlignment="1" applyProtection="1">
      <alignment/>
      <protection hidden="1"/>
    </xf>
    <xf numFmtId="0" fontId="2" fillId="12" borderId="34" xfId="0" applyFont="1" applyFill="1" applyBorder="1" applyAlignment="1" applyProtection="1">
      <alignment/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10" borderId="36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2" borderId="39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10" borderId="39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41" xfId="0" applyNumberFormat="1" applyFont="1" applyBorder="1" applyAlignment="1" applyProtection="1">
      <alignment horizontal="center"/>
      <protection hidden="1"/>
    </xf>
    <xf numFmtId="2" fontId="0" fillId="0" borderId="42" xfId="0" applyNumberFormat="1" applyFont="1" applyBorder="1" applyAlignment="1" applyProtection="1">
      <alignment horizontal="center"/>
      <protection hidden="1"/>
    </xf>
    <xf numFmtId="2" fontId="0" fillId="3" borderId="15" xfId="0" applyNumberFormat="1" applyFont="1" applyFill="1" applyBorder="1" applyAlignment="1" applyProtection="1">
      <alignment horizontal="center"/>
      <protection hidden="1"/>
    </xf>
    <xf numFmtId="2" fontId="0" fillId="0" borderId="43" xfId="0" applyNumberFormat="1" applyFont="1" applyBorder="1" applyAlignment="1" applyProtection="1">
      <alignment horizontal="center"/>
      <protection hidden="1"/>
    </xf>
    <xf numFmtId="2" fontId="0" fillId="9" borderId="15" xfId="0" applyNumberFormat="1" applyFill="1" applyBorder="1" applyAlignment="1" applyProtection="1">
      <alignment horizontal="center"/>
      <protection hidden="1"/>
    </xf>
    <xf numFmtId="2" fontId="0" fillId="12" borderId="15" xfId="0" applyNumberFormat="1" applyFill="1" applyBorder="1" applyAlignment="1" applyProtection="1">
      <alignment horizontal="center"/>
      <protection hidden="1"/>
    </xf>
    <xf numFmtId="2" fontId="0" fillId="0" borderId="44" xfId="0" applyNumberFormat="1" applyFont="1" applyBorder="1" applyAlignment="1" applyProtection="1">
      <alignment horizontal="center"/>
      <protection hidden="1"/>
    </xf>
    <xf numFmtId="2" fontId="0" fillId="0" borderId="45" xfId="0" applyNumberFormat="1" applyFont="1" applyBorder="1" applyAlignment="1" applyProtection="1">
      <alignment horizontal="center"/>
      <protection hidden="1"/>
    </xf>
    <xf numFmtId="2" fontId="0" fillId="9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46" xfId="0" applyNumberFormat="1" applyBorder="1" applyAlignment="1" applyProtection="1">
      <alignment horizontal="left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46" xfId="0" applyNumberFormat="1" applyFill="1" applyBorder="1" applyAlignment="1" applyProtection="1">
      <alignment horizontal="left"/>
      <protection hidden="1"/>
    </xf>
    <xf numFmtId="2" fontId="0" fillId="5" borderId="46" xfId="0" applyNumberFormat="1" applyFill="1" applyBorder="1" applyAlignment="1" applyProtection="1">
      <alignment horizontal="left"/>
      <protection hidden="1"/>
    </xf>
    <xf numFmtId="2" fontId="0" fillId="11" borderId="46" xfId="0" applyNumberForma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47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9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2" fillId="3" borderId="50" xfId="0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2" fillId="3" borderId="52" xfId="0" applyFont="1" applyFill="1" applyBorder="1" applyAlignment="1" applyProtection="1">
      <alignment horizontal="left"/>
      <protection hidden="1"/>
    </xf>
    <xf numFmtId="0" fontId="0" fillId="0" borderId="53" xfId="0" applyFill="1" applyBorder="1" applyAlignment="1" applyProtection="1">
      <alignment horizontal="center"/>
      <protection hidden="1"/>
    </xf>
    <xf numFmtId="6" fontId="0" fillId="0" borderId="0" xfId="0" applyNumberFormat="1" applyAlignment="1" applyProtection="1">
      <alignment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 wrapText="1"/>
      <protection hidden="1"/>
    </xf>
    <xf numFmtId="0" fontId="1" fillId="2" borderId="25" xfId="0" applyFont="1" applyFill="1" applyBorder="1" applyAlignment="1" applyProtection="1">
      <alignment horizontal="center" wrapText="1"/>
      <protection hidden="1"/>
    </xf>
    <xf numFmtId="0" fontId="1" fillId="0" borderId="49" xfId="0" applyFont="1" applyBorder="1" applyAlignment="1" applyProtection="1">
      <alignment horizontal="center" wrapText="1"/>
      <protection hidden="1"/>
    </xf>
    <xf numFmtId="0" fontId="0" fillId="2" borderId="55" xfId="0" applyFill="1" applyBorder="1" applyAlignment="1" applyProtection="1">
      <alignment horizontal="center"/>
      <protection hidden="1"/>
    </xf>
    <xf numFmtId="0" fontId="0" fillId="0" borderId="51" xfId="0" applyBorder="1" applyAlignment="1" applyProtection="1">
      <alignment/>
      <protection hidden="1"/>
    </xf>
    <xf numFmtId="20" fontId="0" fillId="0" borderId="0" xfId="0" applyNumberFormat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2" fillId="4" borderId="57" xfId="0" applyFont="1" applyFill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2" fillId="4" borderId="58" xfId="0" applyFont="1" applyFill="1" applyBorder="1" applyAlignment="1" applyProtection="1">
      <alignment/>
      <protection hidden="1"/>
    </xf>
    <xf numFmtId="0" fontId="2" fillId="4" borderId="34" xfId="0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1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2" fontId="0" fillId="2" borderId="0" xfId="0" applyNumberFormat="1" applyFont="1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2" fontId="0" fillId="10" borderId="0" xfId="0" applyNumberFormat="1" applyFill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2" fontId="0" fillId="0" borderId="0" xfId="0" applyNumberFormat="1" applyFill="1" applyAlignment="1" applyProtection="1">
      <alignment horizontal="left"/>
      <protection hidden="1"/>
    </xf>
    <xf numFmtId="2" fontId="0" fillId="5" borderId="0" xfId="0" applyNumberFormat="1" applyFill="1" applyAlignment="1" applyProtection="1">
      <alignment horizontal="left"/>
      <protection hidden="1"/>
    </xf>
    <xf numFmtId="2" fontId="0" fillId="11" borderId="0" xfId="0" applyNumberFormat="1" applyFill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33</xdr:row>
      <xdr:rowOff>209550</xdr:rowOff>
    </xdr:from>
    <xdr:to>
      <xdr:col>12</xdr:col>
      <xdr:colOff>133350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8401050"/>
          <a:ext cx="1343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34</xdr:row>
      <xdr:rowOff>123825</xdr:rowOff>
    </xdr:from>
    <xdr:to>
      <xdr:col>13</xdr:col>
      <xdr:colOff>0</xdr:colOff>
      <xdr:row>39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305800"/>
          <a:ext cx="1400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22</xdr:row>
      <xdr:rowOff>209550</xdr:rowOff>
    </xdr:from>
    <xdr:to>
      <xdr:col>14</xdr:col>
      <xdr:colOff>400050</xdr:colOff>
      <xdr:row>27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124575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161925</xdr:rowOff>
    </xdr:from>
    <xdr:to>
      <xdr:col>6</xdr:col>
      <xdr:colOff>552450</xdr:colOff>
      <xdr:row>22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37197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2%20Yoot%20Leaderboard%20Final%20stan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iday Course"/>
      <sheetName val="Saturday Course"/>
      <sheetName val="Final Tal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75" zoomScaleNormal="75" workbookViewId="0" topLeftCell="A1">
      <selection activeCell="L30" sqref="L30"/>
    </sheetView>
  </sheetViews>
  <sheetFormatPr defaultColWidth="9.140625" defaultRowHeight="12.75"/>
  <cols>
    <col min="1" max="1" width="38.421875" style="48" customWidth="1"/>
    <col min="2" max="4" width="4.7109375" style="48" customWidth="1"/>
    <col min="5" max="5" width="4.8515625" style="48" customWidth="1"/>
    <col min="6" max="10" width="4.7109375" style="48" customWidth="1"/>
    <col min="11" max="11" width="6.7109375" style="48" customWidth="1"/>
    <col min="12" max="20" width="4.7109375" style="48" customWidth="1"/>
    <col min="21" max="21" width="6.57421875" style="48" customWidth="1"/>
    <col min="22" max="24" width="7.7109375" style="48" customWidth="1"/>
    <col min="25" max="25" width="9.140625" style="48" customWidth="1"/>
    <col min="26" max="26" width="11.421875" style="48" bestFit="1" customWidth="1"/>
    <col min="27" max="16384" width="9.140625" style="48" customWidth="1"/>
  </cols>
  <sheetData>
    <row r="1" spans="2:20" ht="13.5" thickBot="1">
      <c r="B1" s="50" t="s">
        <v>15</v>
      </c>
      <c r="C1" s="51"/>
      <c r="D1" s="51"/>
      <c r="E1" s="51"/>
      <c r="F1" s="51"/>
      <c r="G1" s="51"/>
      <c r="H1" s="51"/>
      <c r="I1" s="51"/>
      <c r="J1" s="52"/>
      <c r="L1" s="50" t="s">
        <v>16</v>
      </c>
      <c r="M1" s="51"/>
      <c r="N1" s="51"/>
      <c r="O1" s="51"/>
      <c r="P1" s="51"/>
      <c r="Q1" s="51"/>
      <c r="R1" s="51"/>
      <c r="S1" s="51"/>
      <c r="T1" s="52"/>
    </row>
    <row r="2" spans="1:24" ht="30" customHeight="1" thickTop="1">
      <c r="A2" s="53"/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6" t="s">
        <v>1</v>
      </c>
      <c r="L2" s="55">
        <v>10</v>
      </c>
      <c r="M2" s="55">
        <v>11</v>
      </c>
      <c r="N2" s="55">
        <v>12</v>
      </c>
      <c r="O2" s="55">
        <v>13</v>
      </c>
      <c r="P2" s="55">
        <v>14</v>
      </c>
      <c r="Q2" s="55">
        <v>15</v>
      </c>
      <c r="R2" s="55">
        <v>16</v>
      </c>
      <c r="S2" s="55">
        <v>17</v>
      </c>
      <c r="T2" s="55">
        <v>18</v>
      </c>
      <c r="U2" s="56" t="s">
        <v>2</v>
      </c>
      <c r="V2" s="58" t="s">
        <v>3</v>
      </c>
      <c r="W2" s="59"/>
      <c r="X2" s="60"/>
    </row>
    <row r="3" spans="1:24" ht="14.25" customHeight="1">
      <c r="A3" s="62" t="s">
        <v>13</v>
      </c>
      <c r="B3" s="148"/>
      <c r="C3" s="63"/>
      <c r="D3" s="63"/>
      <c r="E3" s="63"/>
      <c r="F3" s="63"/>
      <c r="G3" s="63"/>
      <c r="H3" s="63"/>
      <c r="I3" s="63"/>
      <c r="J3" s="63"/>
      <c r="K3" s="63">
        <f>SUM(B3:J3)</f>
        <v>0</v>
      </c>
      <c r="L3" s="63"/>
      <c r="M3" s="63"/>
      <c r="N3" s="63"/>
      <c r="O3" s="63"/>
      <c r="P3" s="63"/>
      <c r="Q3" s="63"/>
      <c r="R3" s="63"/>
      <c r="S3" s="63"/>
      <c r="T3" s="63"/>
      <c r="U3" s="63">
        <f>SUM(L3:T3)</f>
        <v>0</v>
      </c>
      <c r="V3" s="64">
        <f>SUM(U3,K3)</f>
        <v>0</v>
      </c>
      <c r="W3" s="59"/>
      <c r="X3" s="60"/>
    </row>
    <row r="4" spans="1:24" ht="14.25" customHeight="1">
      <c r="A4" s="62" t="s">
        <v>50</v>
      </c>
      <c r="B4" s="148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59"/>
      <c r="X4" s="60"/>
    </row>
    <row r="5" spans="1:24" ht="14.25" customHeight="1" thickBot="1">
      <c r="A5" s="62" t="s">
        <v>14</v>
      </c>
      <c r="B5" s="148"/>
      <c r="C5" s="63"/>
      <c r="D5" s="63"/>
      <c r="E5" s="63"/>
      <c r="F5" s="63"/>
      <c r="G5" s="63"/>
      <c r="H5" s="63"/>
      <c r="I5" s="63"/>
      <c r="J5" s="63"/>
      <c r="K5" s="63">
        <f>SUM(B5:J5)</f>
        <v>0</v>
      </c>
      <c r="L5" s="63"/>
      <c r="M5" s="63"/>
      <c r="N5" s="63"/>
      <c r="O5" s="63"/>
      <c r="P5" s="63"/>
      <c r="Q5" s="63"/>
      <c r="R5" s="63"/>
      <c r="S5" s="63"/>
      <c r="T5" s="63"/>
      <c r="U5" s="63">
        <f>SUM(L5:T5)</f>
        <v>0</v>
      </c>
      <c r="V5" s="64">
        <f>SUM(K5,U5)</f>
        <v>0</v>
      </c>
      <c r="W5" s="66"/>
      <c r="X5" s="149"/>
    </row>
    <row r="6" spans="1:24" ht="30" customHeight="1" thickBot="1" thickTop="1">
      <c r="A6" s="68" t="s">
        <v>0</v>
      </c>
      <c r="B6" s="69"/>
      <c r="C6" s="70"/>
      <c r="D6" s="70"/>
      <c r="E6" s="70"/>
      <c r="F6" s="70"/>
      <c r="G6" s="70"/>
      <c r="H6" s="70"/>
      <c r="I6" s="70"/>
      <c r="J6" s="70"/>
      <c r="K6" s="71"/>
      <c r="L6" s="70"/>
      <c r="M6" s="70"/>
      <c r="N6" s="70"/>
      <c r="O6" s="70"/>
      <c r="P6" s="70"/>
      <c r="Q6" s="70"/>
      <c r="R6" s="70"/>
      <c r="S6" s="70"/>
      <c r="T6" s="70"/>
      <c r="U6" s="71"/>
      <c r="V6" s="72"/>
      <c r="W6" s="150" t="s">
        <v>12</v>
      </c>
      <c r="X6" s="151" t="s">
        <v>7</v>
      </c>
    </row>
    <row r="7" spans="1:26" ht="19.5" customHeight="1" thickTop="1">
      <c r="A7" s="29" t="s">
        <v>63</v>
      </c>
      <c r="B7" s="40"/>
      <c r="C7" s="36"/>
      <c r="D7" s="36"/>
      <c r="E7" s="36"/>
      <c r="F7" s="36"/>
      <c r="G7" s="36"/>
      <c r="H7" s="36"/>
      <c r="I7" s="36"/>
      <c r="J7" s="36"/>
      <c r="K7" s="76">
        <f aca="true" t="shared" si="0" ref="K7:K17">SUM(B7:J7)</f>
        <v>0</v>
      </c>
      <c r="L7" s="36"/>
      <c r="M7" s="36"/>
      <c r="N7" s="36"/>
      <c r="O7" s="36"/>
      <c r="P7" s="36"/>
      <c r="Q7" s="36"/>
      <c r="R7" s="36"/>
      <c r="S7" s="36"/>
      <c r="T7" s="36"/>
      <c r="U7" s="76">
        <f aca="true" t="shared" si="1" ref="U7:U17">SUM(L7:T7)</f>
        <v>0</v>
      </c>
      <c r="V7" s="77">
        <f>K7+U7</f>
        <v>0</v>
      </c>
      <c r="W7" s="152">
        <f>V7-72</f>
        <v>-72</v>
      </c>
      <c r="X7" s="153"/>
      <c r="Z7" s="154"/>
    </row>
    <row r="8" spans="1:26" ht="21" customHeight="1">
      <c r="A8" s="29" t="s">
        <v>64</v>
      </c>
      <c r="B8" s="40"/>
      <c r="C8" s="36"/>
      <c r="D8" s="36"/>
      <c r="E8" s="36"/>
      <c r="F8" s="36"/>
      <c r="G8" s="36"/>
      <c r="H8" s="36"/>
      <c r="I8" s="36"/>
      <c r="J8" s="36"/>
      <c r="K8" s="76">
        <f t="shared" si="0"/>
        <v>0</v>
      </c>
      <c r="L8" s="36"/>
      <c r="M8" s="36"/>
      <c r="N8" s="36"/>
      <c r="O8" s="36"/>
      <c r="P8" s="36"/>
      <c r="Q8" s="36"/>
      <c r="R8" s="36"/>
      <c r="S8" s="36"/>
      <c r="T8" s="36"/>
      <c r="U8" s="76">
        <f t="shared" si="1"/>
        <v>0</v>
      </c>
      <c r="V8" s="77">
        <f aca="true" t="shared" si="2" ref="V8:V17">K8+U8</f>
        <v>0</v>
      </c>
      <c r="W8" s="76">
        <f aca="true" t="shared" si="3" ref="W8:W25">V8-72</f>
        <v>-72</v>
      </c>
      <c r="X8" s="155"/>
      <c r="Z8" s="154"/>
    </row>
    <row r="9" spans="1:26" ht="20.25" customHeight="1">
      <c r="A9" s="156" t="s">
        <v>65</v>
      </c>
      <c r="B9" s="41"/>
      <c r="C9" s="37"/>
      <c r="D9" s="37"/>
      <c r="E9" s="37"/>
      <c r="F9" s="37"/>
      <c r="G9" s="37"/>
      <c r="H9" s="37"/>
      <c r="I9" s="37"/>
      <c r="J9" s="37"/>
      <c r="K9" s="76">
        <f t="shared" si="0"/>
        <v>0</v>
      </c>
      <c r="L9" s="37"/>
      <c r="M9" s="37"/>
      <c r="N9" s="37"/>
      <c r="O9" s="37"/>
      <c r="P9" s="37"/>
      <c r="Q9" s="37"/>
      <c r="R9" s="37"/>
      <c r="S9" s="37"/>
      <c r="T9" s="37"/>
      <c r="U9" s="76">
        <f t="shared" si="1"/>
        <v>0</v>
      </c>
      <c r="V9" s="77">
        <f t="shared" si="2"/>
        <v>0</v>
      </c>
      <c r="W9" s="76">
        <f t="shared" si="3"/>
        <v>-72</v>
      </c>
      <c r="X9" s="157"/>
      <c r="Z9" s="154"/>
    </row>
    <row r="10" spans="1:26" ht="20.25" customHeight="1">
      <c r="A10" s="156" t="s">
        <v>66</v>
      </c>
      <c r="B10" s="41"/>
      <c r="C10" s="37"/>
      <c r="D10" s="37"/>
      <c r="E10" s="37"/>
      <c r="F10" s="37"/>
      <c r="G10" s="37"/>
      <c r="H10" s="37"/>
      <c r="I10" s="37"/>
      <c r="J10" s="37"/>
      <c r="K10" s="76">
        <f t="shared" si="0"/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76">
        <f t="shared" si="1"/>
        <v>0</v>
      </c>
      <c r="V10" s="77">
        <f t="shared" si="2"/>
        <v>0</v>
      </c>
      <c r="W10" s="76">
        <f t="shared" si="3"/>
        <v>-72</v>
      </c>
      <c r="X10" s="157"/>
      <c r="Z10" s="154"/>
    </row>
    <row r="11" spans="1:26" ht="20.25" customHeight="1">
      <c r="A11" s="156" t="s">
        <v>67</v>
      </c>
      <c r="B11" s="41"/>
      <c r="C11" s="37"/>
      <c r="D11" s="37"/>
      <c r="E11" s="37"/>
      <c r="F11" s="37"/>
      <c r="G11" s="37"/>
      <c r="H11" s="37"/>
      <c r="I11" s="37"/>
      <c r="J11" s="37"/>
      <c r="K11" s="76">
        <f t="shared" si="0"/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76">
        <f t="shared" si="1"/>
        <v>0</v>
      </c>
      <c r="V11" s="77">
        <f t="shared" si="2"/>
        <v>0</v>
      </c>
      <c r="W11" s="76">
        <f t="shared" si="3"/>
        <v>-72</v>
      </c>
      <c r="X11" s="157"/>
      <c r="Z11" s="154"/>
    </row>
    <row r="12" spans="1:26" ht="20.25" customHeight="1">
      <c r="A12" s="156" t="s">
        <v>68</v>
      </c>
      <c r="B12" s="41"/>
      <c r="C12" s="37"/>
      <c r="D12" s="37"/>
      <c r="E12" s="37"/>
      <c r="F12" s="37"/>
      <c r="G12" s="37"/>
      <c r="H12" s="37"/>
      <c r="I12" s="37"/>
      <c r="J12" s="37"/>
      <c r="K12" s="76">
        <f t="shared" si="0"/>
        <v>0</v>
      </c>
      <c r="L12" s="37"/>
      <c r="M12" s="37"/>
      <c r="N12" s="37"/>
      <c r="O12" s="37"/>
      <c r="P12" s="37"/>
      <c r="Q12" s="37"/>
      <c r="R12" s="37"/>
      <c r="S12" s="37"/>
      <c r="T12" s="37"/>
      <c r="U12" s="76">
        <f t="shared" si="1"/>
        <v>0</v>
      </c>
      <c r="V12" s="77">
        <f t="shared" si="2"/>
        <v>0</v>
      </c>
      <c r="W12" s="76">
        <f t="shared" si="3"/>
        <v>-72</v>
      </c>
      <c r="X12" s="157"/>
      <c r="Z12" s="154"/>
    </row>
    <row r="13" spans="1:26" ht="20.25" customHeight="1">
      <c r="A13" s="156" t="s">
        <v>69</v>
      </c>
      <c r="B13" s="41"/>
      <c r="C13" s="37"/>
      <c r="D13" s="37"/>
      <c r="E13" s="37"/>
      <c r="F13" s="37"/>
      <c r="G13" s="37"/>
      <c r="H13" s="37"/>
      <c r="I13" s="37"/>
      <c r="J13" s="37"/>
      <c r="K13" s="76">
        <f t="shared" si="0"/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76">
        <f t="shared" si="1"/>
        <v>0</v>
      </c>
      <c r="V13" s="77">
        <f t="shared" si="2"/>
        <v>0</v>
      </c>
      <c r="W13" s="76">
        <f t="shared" si="3"/>
        <v>-72</v>
      </c>
      <c r="X13" s="157"/>
      <c r="Z13" s="154"/>
    </row>
    <row r="14" spans="1:26" ht="20.25" customHeight="1">
      <c r="A14" s="156" t="s">
        <v>70</v>
      </c>
      <c r="B14" s="41"/>
      <c r="C14" s="37"/>
      <c r="D14" s="37"/>
      <c r="E14" s="37"/>
      <c r="F14" s="37"/>
      <c r="G14" s="37"/>
      <c r="H14" s="37"/>
      <c r="I14" s="37"/>
      <c r="J14" s="37"/>
      <c r="K14" s="76">
        <f t="shared" si="0"/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76">
        <f t="shared" si="1"/>
        <v>0</v>
      </c>
      <c r="V14" s="77">
        <f t="shared" si="2"/>
        <v>0</v>
      </c>
      <c r="W14" s="76">
        <f t="shared" si="3"/>
        <v>-72</v>
      </c>
      <c r="X14" s="157"/>
      <c r="Z14" s="154"/>
    </row>
    <row r="15" spans="1:26" ht="20.25" customHeight="1">
      <c r="A15" s="156" t="s">
        <v>71</v>
      </c>
      <c r="B15" s="42"/>
      <c r="C15" s="38"/>
      <c r="D15" s="38"/>
      <c r="E15" s="38"/>
      <c r="F15" s="38"/>
      <c r="G15" s="38"/>
      <c r="H15" s="38"/>
      <c r="I15" s="38"/>
      <c r="J15" s="38"/>
      <c r="K15" s="76">
        <f t="shared" si="0"/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76">
        <f t="shared" si="1"/>
        <v>0</v>
      </c>
      <c r="V15" s="77">
        <f t="shared" si="2"/>
        <v>0</v>
      </c>
      <c r="W15" s="76">
        <f t="shared" si="3"/>
        <v>-72</v>
      </c>
      <c r="X15" s="157"/>
      <c r="Z15" s="154"/>
    </row>
    <row r="16" spans="1:26" ht="21" customHeight="1">
      <c r="A16" s="156" t="s">
        <v>72</v>
      </c>
      <c r="B16" s="41"/>
      <c r="C16" s="37"/>
      <c r="D16" s="37"/>
      <c r="E16" s="37"/>
      <c r="F16" s="37"/>
      <c r="G16" s="37"/>
      <c r="H16" s="37"/>
      <c r="I16" s="37"/>
      <c r="J16" s="37"/>
      <c r="K16" s="76">
        <f t="shared" si="0"/>
        <v>0</v>
      </c>
      <c r="L16" s="37"/>
      <c r="M16" s="37"/>
      <c r="N16" s="37"/>
      <c r="O16" s="37"/>
      <c r="P16" s="37"/>
      <c r="Q16" s="37"/>
      <c r="R16" s="37"/>
      <c r="S16" s="37"/>
      <c r="T16" s="37"/>
      <c r="U16" s="76">
        <f t="shared" si="1"/>
        <v>0</v>
      </c>
      <c r="V16" s="77">
        <f t="shared" si="2"/>
        <v>0</v>
      </c>
      <c r="W16" s="76">
        <f t="shared" si="3"/>
        <v>-72</v>
      </c>
      <c r="X16" s="157"/>
      <c r="Z16" s="154"/>
    </row>
    <row r="17" spans="1:26" ht="21" customHeight="1">
      <c r="A17" s="156" t="s">
        <v>73</v>
      </c>
      <c r="B17" s="41"/>
      <c r="C17" s="37"/>
      <c r="D17" s="37"/>
      <c r="E17" s="37"/>
      <c r="F17" s="37"/>
      <c r="G17" s="37"/>
      <c r="H17" s="37"/>
      <c r="I17" s="37"/>
      <c r="J17" s="37"/>
      <c r="K17" s="76">
        <f t="shared" si="0"/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76">
        <f t="shared" si="1"/>
        <v>0</v>
      </c>
      <c r="V17" s="77">
        <f t="shared" si="2"/>
        <v>0</v>
      </c>
      <c r="W17" s="76">
        <f t="shared" si="3"/>
        <v>-72</v>
      </c>
      <c r="X17" s="157"/>
      <c r="Z17" s="154"/>
    </row>
    <row r="18" spans="1:26" ht="21" customHeight="1">
      <c r="A18" s="156" t="s">
        <v>74</v>
      </c>
      <c r="B18" s="41"/>
      <c r="C18" s="37"/>
      <c r="D18" s="37"/>
      <c r="E18" s="37"/>
      <c r="F18" s="37"/>
      <c r="G18" s="37"/>
      <c r="H18" s="37"/>
      <c r="I18" s="37"/>
      <c r="J18" s="37"/>
      <c r="K18" s="76">
        <f aca="true" t="shared" si="4" ref="K18:K25">SUM(B18:J18)</f>
        <v>0</v>
      </c>
      <c r="L18" s="37"/>
      <c r="M18" s="37"/>
      <c r="N18" s="37"/>
      <c r="O18" s="37"/>
      <c r="P18" s="37"/>
      <c r="Q18" s="37"/>
      <c r="R18" s="37"/>
      <c r="S18" s="37"/>
      <c r="T18" s="37"/>
      <c r="U18" s="76">
        <f aca="true" t="shared" si="5" ref="U18:U25">SUM(L18:T18)</f>
        <v>0</v>
      </c>
      <c r="V18" s="77">
        <f aca="true" t="shared" si="6" ref="V18:V25">K18+U18</f>
        <v>0</v>
      </c>
      <c r="W18" s="76">
        <f t="shared" si="3"/>
        <v>-72</v>
      </c>
      <c r="X18" s="157"/>
      <c r="Z18" s="154"/>
    </row>
    <row r="19" spans="1:26" ht="21" customHeight="1">
      <c r="A19" s="156" t="s">
        <v>75</v>
      </c>
      <c r="B19" s="41"/>
      <c r="C19" s="37"/>
      <c r="D19" s="37"/>
      <c r="E19" s="37"/>
      <c r="F19" s="37"/>
      <c r="G19" s="37"/>
      <c r="H19" s="37"/>
      <c r="I19" s="37"/>
      <c r="J19" s="37"/>
      <c r="K19" s="76">
        <f t="shared" si="4"/>
        <v>0</v>
      </c>
      <c r="L19" s="37"/>
      <c r="M19" s="37"/>
      <c r="N19" s="37"/>
      <c r="O19" s="37"/>
      <c r="P19" s="37"/>
      <c r="Q19" s="37"/>
      <c r="R19" s="37"/>
      <c r="S19" s="37"/>
      <c r="T19" s="37"/>
      <c r="U19" s="76">
        <f t="shared" si="5"/>
        <v>0</v>
      </c>
      <c r="V19" s="77">
        <f t="shared" si="6"/>
        <v>0</v>
      </c>
      <c r="W19" s="76">
        <f t="shared" si="3"/>
        <v>-72</v>
      </c>
      <c r="X19" s="157"/>
      <c r="Z19" s="154"/>
    </row>
    <row r="20" spans="1:26" ht="21" customHeight="1">
      <c r="A20" s="156" t="s">
        <v>76</v>
      </c>
      <c r="B20" s="41"/>
      <c r="C20" s="37"/>
      <c r="D20" s="37"/>
      <c r="E20" s="37"/>
      <c r="F20" s="37"/>
      <c r="G20" s="37"/>
      <c r="H20" s="37"/>
      <c r="I20" s="37"/>
      <c r="J20" s="37"/>
      <c r="K20" s="76">
        <f t="shared" si="4"/>
        <v>0</v>
      </c>
      <c r="L20" s="37"/>
      <c r="M20" s="37"/>
      <c r="N20" s="37"/>
      <c r="O20" s="37"/>
      <c r="P20" s="37"/>
      <c r="Q20" s="37"/>
      <c r="R20" s="37"/>
      <c r="S20" s="37"/>
      <c r="T20" s="37"/>
      <c r="U20" s="76">
        <f t="shared" si="5"/>
        <v>0</v>
      </c>
      <c r="V20" s="77">
        <f t="shared" si="6"/>
        <v>0</v>
      </c>
      <c r="W20" s="76">
        <f t="shared" si="3"/>
        <v>-72</v>
      </c>
      <c r="X20" s="157"/>
      <c r="Z20" s="154"/>
    </row>
    <row r="21" spans="1:26" ht="21" customHeight="1">
      <c r="A21" s="156" t="s">
        <v>77</v>
      </c>
      <c r="B21" s="41"/>
      <c r="C21" s="37"/>
      <c r="D21" s="37"/>
      <c r="E21" s="37"/>
      <c r="F21" s="37"/>
      <c r="G21" s="37"/>
      <c r="H21" s="37"/>
      <c r="I21" s="37"/>
      <c r="J21" s="37"/>
      <c r="K21" s="76">
        <f t="shared" si="4"/>
        <v>0</v>
      </c>
      <c r="L21" s="37"/>
      <c r="M21" s="37"/>
      <c r="N21" s="37"/>
      <c r="O21" s="37"/>
      <c r="P21" s="37"/>
      <c r="Q21" s="37"/>
      <c r="R21" s="37"/>
      <c r="S21" s="37"/>
      <c r="T21" s="37"/>
      <c r="U21" s="76">
        <f t="shared" si="5"/>
        <v>0</v>
      </c>
      <c r="V21" s="77">
        <f t="shared" si="6"/>
        <v>0</v>
      </c>
      <c r="W21" s="76">
        <f t="shared" si="3"/>
        <v>-72</v>
      </c>
      <c r="X21" s="157"/>
      <c r="Z21" s="154"/>
    </row>
    <row r="22" spans="1:26" ht="21" customHeight="1">
      <c r="A22" s="156" t="s">
        <v>78</v>
      </c>
      <c r="B22" s="41"/>
      <c r="C22" s="37"/>
      <c r="D22" s="37"/>
      <c r="E22" s="37"/>
      <c r="F22" s="37"/>
      <c r="G22" s="37"/>
      <c r="H22" s="37"/>
      <c r="I22" s="37"/>
      <c r="J22" s="37"/>
      <c r="K22" s="76">
        <f t="shared" si="4"/>
        <v>0</v>
      </c>
      <c r="L22" s="37"/>
      <c r="M22" s="37"/>
      <c r="N22" s="37"/>
      <c r="O22" s="37"/>
      <c r="P22" s="37"/>
      <c r="Q22" s="37"/>
      <c r="R22" s="37"/>
      <c r="S22" s="37"/>
      <c r="T22" s="37"/>
      <c r="U22" s="76">
        <f t="shared" si="5"/>
        <v>0</v>
      </c>
      <c r="V22" s="77">
        <f t="shared" si="6"/>
        <v>0</v>
      </c>
      <c r="W22" s="76">
        <f t="shared" si="3"/>
        <v>-72</v>
      </c>
      <c r="X22" s="157"/>
      <c r="Z22" s="154"/>
    </row>
    <row r="23" spans="1:26" ht="21" customHeight="1">
      <c r="A23" s="156" t="s">
        <v>79</v>
      </c>
      <c r="B23" s="41"/>
      <c r="C23" s="37"/>
      <c r="D23" s="37"/>
      <c r="E23" s="37"/>
      <c r="F23" s="37"/>
      <c r="G23" s="37"/>
      <c r="H23" s="37"/>
      <c r="I23" s="37"/>
      <c r="J23" s="37"/>
      <c r="K23" s="76">
        <f t="shared" si="4"/>
        <v>0</v>
      </c>
      <c r="L23" s="37"/>
      <c r="M23" s="37"/>
      <c r="N23" s="37"/>
      <c r="O23" s="37"/>
      <c r="P23" s="37"/>
      <c r="Q23" s="37"/>
      <c r="R23" s="37"/>
      <c r="S23" s="37"/>
      <c r="T23" s="37"/>
      <c r="U23" s="76">
        <f t="shared" si="5"/>
        <v>0</v>
      </c>
      <c r="V23" s="77">
        <f t="shared" si="6"/>
        <v>0</v>
      </c>
      <c r="W23" s="76">
        <f t="shared" si="3"/>
        <v>-72</v>
      </c>
      <c r="X23" s="157"/>
      <c r="Z23" s="154"/>
    </row>
    <row r="24" spans="1:26" ht="21" customHeight="1">
      <c r="A24" s="158" t="s">
        <v>80</v>
      </c>
      <c r="B24" s="41"/>
      <c r="C24" s="37"/>
      <c r="D24" s="37"/>
      <c r="E24" s="37"/>
      <c r="F24" s="37"/>
      <c r="G24" s="37"/>
      <c r="H24" s="37"/>
      <c r="I24" s="37"/>
      <c r="J24" s="37"/>
      <c r="K24" s="76">
        <f t="shared" si="4"/>
        <v>0</v>
      </c>
      <c r="L24" s="37"/>
      <c r="M24" s="37"/>
      <c r="N24" s="37"/>
      <c r="O24" s="37"/>
      <c r="P24" s="37"/>
      <c r="Q24" s="37"/>
      <c r="R24" s="37"/>
      <c r="S24" s="37"/>
      <c r="T24" s="37"/>
      <c r="U24" s="76">
        <f t="shared" si="5"/>
        <v>0</v>
      </c>
      <c r="V24" s="77">
        <f t="shared" si="6"/>
        <v>0</v>
      </c>
      <c r="W24" s="76">
        <f t="shared" si="3"/>
        <v>-72</v>
      </c>
      <c r="X24" s="157"/>
      <c r="Z24" s="154"/>
    </row>
    <row r="25" spans="1:26" ht="21" customHeight="1" thickBot="1">
      <c r="A25" s="159" t="s">
        <v>81</v>
      </c>
      <c r="B25" s="43"/>
      <c r="C25" s="39"/>
      <c r="D25" s="39"/>
      <c r="E25" s="39"/>
      <c r="F25" s="39"/>
      <c r="G25" s="39"/>
      <c r="H25" s="39"/>
      <c r="I25" s="39"/>
      <c r="J25" s="39"/>
      <c r="K25" s="85">
        <f t="shared" si="4"/>
        <v>0</v>
      </c>
      <c r="L25" s="160"/>
      <c r="M25" s="160"/>
      <c r="N25" s="160"/>
      <c r="O25" s="160"/>
      <c r="P25" s="160"/>
      <c r="Q25" s="160"/>
      <c r="R25" s="160"/>
      <c r="S25" s="160"/>
      <c r="T25" s="160"/>
      <c r="U25" s="85">
        <f t="shared" si="5"/>
        <v>0</v>
      </c>
      <c r="V25" s="86">
        <f t="shared" si="6"/>
        <v>0</v>
      </c>
      <c r="W25" s="85">
        <f t="shared" si="3"/>
        <v>-72</v>
      </c>
      <c r="X25" s="161"/>
      <c r="Z25" s="154"/>
    </row>
    <row r="26" spans="1:24" ht="21" customHeight="1" thickTop="1">
      <c r="A26" s="88" t="s">
        <v>10</v>
      </c>
      <c r="B26" s="144">
        <f aca="true" t="shared" si="7" ref="B26:K26">MIN(B7:B25)</f>
        <v>0</v>
      </c>
      <c r="C26" s="144">
        <f t="shared" si="7"/>
        <v>0</v>
      </c>
      <c r="D26" s="144">
        <f t="shared" si="7"/>
        <v>0</v>
      </c>
      <c r="E26" s="144">
        <f t="shared" si="7"/>
        <v>0</v>
      </c>
      <c r="F26" s="144">
        <f t="shared" si="7"/>
        <v>0</v>
      </c>
      <c r="G26" s="144">
        <f t="shared" si="7"/>
        <v>0</v>
      </c>
      <c r="H26" s="144">
        <f t="shared" si="7"/>
        <v>0</v>
      </c>
      <c r="I26" s="144">
        <f t="shared" si="7"/>
        <v>0</v>
      </c>
      <c r="J26" s="144">
        <f t="shared" si="7"/>
        <v>0</v>
      </c>
      <c r="K26" s="162">
        <f t="shared" si="7"/>
        <v>0</v>
      </c>
      <c r="L26" s="144">
        <f aca="true" t="shared" si="8" ref="L26:V26">MIN(L7:L25)</f>
        <v>0</v>
      </c>
      <c r="M26" s="144">
        <f t="shared" si="8"/>
        <v>0</v>
      </c>
      <c r="N26" s="144">
        <f t="shared" si="8"/>
        <v>0</v>
      </c>
      <c r="O26" s="144">
        <f t="shared" si="8"/>
        <v>0</v>
      </c>
      <c r="P26" s="144">
        <f t="shared" si="8"/>
        <v>0</v>
      </c>
      <c r="Q26" s="144">
        <f t="shared" si="8"/>
        <v>0</v>
      </c>
      <c r="R26" s="144">
        <f t="shared" si="8"/>
        <v>0</v>
      </c>
      <c r="S26" s="144">
        <f t="shared" si="8"/>
        <v>0</v>
      </c>
      <c r="T26" s="144">
        <f t="shared" si="8"/>
        <v>0</v>
      </c>
      <c r="U26" s="162">
        <f t="shared" si="8"/>
        <v>0</v>
      </c>
      <c r="V26" s="163">
        <f t="shared" si="8"/>
        <v>0</v>
      </c>
      <c r="W26" s="142"/>
      <c r="X26" s="142"/>
    </row>
    <row r="27" spans="1:22" ht="16.5" customHeight="1">
      <c r="A27" s="95" t="s">
        <v>11</v>
      </c>
      <c r="B27" s="110">
        <f aca="true" t="shared" si="9" ref="B27:J27">COUNTIF(B7:B25,B26)</f>
        <v>0</v>
      </c>
      <c r="C27" s="110">
        <f t="shared" si="9"/>
        <v>0</v>
      </c>
      <c r="D27" s="110">
        <f t="shared" si="9"/>
        <v>0</v>
      </c>
      <c r="E27" s="110">
        <f t="shared" si="9"/>
        <v>0</v>
      </c>
      <c r="F27" s="110">
        <f t="shared" si="9"/>
        <v>0</v>
      </c>
      <c r="G27" s="110">
        <f t="shared" si="9"/>
        <v>0</v>
      </c>
      <c r="H27" s="110">
        <f t="shared" si="9"/>
        <v>0</v>
      </c>
      <c r="I27" s="110">
        <f t="shared" si="9"/>
        <v>0</v>
      </c>
      <c r="J27" s="110">
        <f t="shared" si="9"/>
        <v>0</v>
      </c>
      <c r="K27" s="97"/>
      <c r="L27" s="110">
        <f aca="true" t="shared" si="10" ref="L27:T27">COUNTIF(L7:L25,L26)</f>
        <v>0</v>
      </c>
      <c r="M27" s="110">
        <f t="shared" si="10"/>
        <v>0</v>
      </c>
      <c r="N27" s="110">
        <f t="shared" si="10"/>
        <v>0</v>
      </c>
      <c r="O27" s="110">
        <f t="shared" si="10"/>
        <v>0</v>
      </c>
      <c r="P27" s="110">
        <f t="shared" si="10"/>
        <v>0</v>
      </c>
      <c r="Q27" s="110">
        <f t="shared" si="10"/>
        <v>0</v>
      </c>
      <c r="R27" s="110">
        <f t="shared" si="10"/>
        <v>0</v>
      </c>
      <c r="S27" s="110">
        <f t="shared" si="10"/>
        <v>0</v>
      </c>
      <c r="T27" s="110">
        <f t="shared" si="10"/>
        <v>0</v>
      </c>
      <c r="U27" s="164"/>
      <c r="V27" s="164"/>
    </row>
    <row r="28" spans="1:22" ht="16.5" customHeight="1">
      <c r="A28" s="95" t="s">
        <v>29</v>
      </c>
      <c r="B28" s="110">
        <f>COUNTIF(B7:B25,B5)</f>
        <v>0</v>
      </c>
      <c r="C28" s="110">
        <f aca="true" t="shared" si="11" ref="C28:J28">COUNTIF(C7:C25,C5)</f>
        <v>0</v>
      </c>
      <c r="D28" s="110">
        <f t="shared" si="11"/>
        <v>0</v>
      </c>
      <c r="E28" s="110">
        <f t="shared" si="11"/>
        <v>0</v>
      </c>
      <c r="F28" s="110">
        <f t="shared" si="11"/>
        <v>0</v>
      </c>
      <c r="G28" s="110">
        <f t="shared" si="11"/>
        <v>0</v>
      </c>
      <c r="H28" s="110">
        <f t="shared" si="11"/>
        <v>0</v>
      </c>
      <c r="I28" s="110">
        <f t="shared" si="11"/>
        <v>0</v>
      </c>
      <c r="J28" s="110">
        <f t="shared" si="11"/>
        <v>0</v>
      </c>
      <c r="K28" s="97"/>
      <c r="L28" s="110">
        <f aca="true" t="shared" si="12" ref="L28:T28">COUNTIF(L7:L25,L5)</f>
        <v>0</v>
      </c>
      <c r="M28" s="110">
        <f t="shared" si="12"/>
        <v>0</v>
      </c>
      <c r="N28" s="110">
        <f t="shared" si="12"/>
        <v>0</v>
      </c>
      <c r="O28" s="110">
        <f t="shared" si="12"/>
        <v>0</v>
      </c>
      <c r="P28" s="110">
        <f t="shared" si="12"/>
        <v>0</v>
      </c>
      <c r="Q28" s="110">
        <f t="shared" si="12"/>
        <v>0</v>
      </c>
      <c r="R28" s="110">
        <f t="shared" si="12"/>
        <v>0</v>
      </c>
      <c r="S28" s="110">
        <f t="shared" si="12"/>
        <v>0</v>
      </c>
      <c r="T28" s="110">
        <f t="shared" si="12"/>
        <v>0</v>
      </c>
      <c r="U28" s="164"/>
      <c r="V28" s="164"/>
    </row>
    <row r="29" spans="1:22" ht="16.5" customHeight="1">
      <c r="A29" s="88" t="s">
        <v>30</v>
      </c>
      <c r="B29" s="110">
        <f>COUNTIF(B7:B25,B5-1)</f>
        <v>0</v>
      </c>
      <c r="C29" s="110">
        <f aca="true" t="shared" si="13" ref="C29:J29">COUNTIF(C7:C25,C5-1)</f>
        <v>0</v>
      </c>
      <c r="D29" s="110">
        <f t="shared" si="13"/>
        <v>0</v>
      </c>
      <c r="E29" s="110">
        <f t="shared" si="13"/>
        <v>0</v>
      </c>
      <c r="F29" s="110">
        <f t="shared" si="13"/>
        <v>0</v>
      </c>
      <c r="G29" s="110">
        <f t="shared" si="13"/>
        <v>0</v>
      </c>
      <c r="H29" s="110">
        <f t="shared" si="13"/>
        <v>0</v>
      </c>
      <c r="I29" s="110">
        <f t="shared" si="13"/>
        <v>0</v>
      </c>
      <c r="J29" s="110">
        <f t="shared" si="13"/>
        <v>0</v>
      </c>
      <c r="K29" s="97"/>
      <c r="L29" s="110">
        <f aca="true" t="shared" si="14" ref="L29:T29">COUNTIF(L7:L25,L5-1)</f>
        <v>0</v>
      </c>
      <c r="M29" s="110">
        <f t="shared" si="14"/>
        <v>0</v>
      </c>
      <c r="N29" s="110">
        <f t="shared" si="14"/>
        <v>0</v>
      </c>
      <c r="O29" s="110">
        <f t="shared" si="14"/>
        <v>0</v>
      </c>
      <c r="P29" s="110">
        <f t="shared" si="14"/>
        <v>0</v>
      </c>
      <c r="Q29" s="110">
        <f t="shared" si="14"/>
        <v>0</v>
      </c>
      <c r="R29" s="110">
        <f t="shared" si="14"/>
        <v>0</v>
      </c>
      <c r="S29" s="110">
        <f t="shared" si="14"/>
        <v>0</v>
      </c>
      <c r="T29" s="110">
        <f t="shared" si="14"/>
        <v>0</v>
      </c>
      <c r="U29" s="164"/>
      <c r="V29" s="164"/>
    </row>
    <row r="30" spans="1:22" ht="16.5" customHeight="1">
      <c r="A30" s="88" t="s">
        <v>31</v>
      </c>
      <c r="B30" s="110">
        <f>COUNTIF(B7:B25,B5-2)</f>
        <v>0</v>
      </c>
      <c r="C30" s="110">
        <f aca="true" t="shared" si="15" ref="C30:J30">COUNTIF(C7:C25,C5-2)</f>
        <v>0</v>
      </c>
      <c r="D30" s="110">
        <f t="shared" si="15"/>
        <v>0</v>
      </c>
      <c r="E30" s="110">
        <f t="shared" si="15"/>
        <v>0</v>
      </c>
      <c r="F30" s="110">
        <f t="shared" si="15"/>
        <v>0</v>
      </c>
      <c r="G30" s="110">
        <f t="shared" si="15"/>
        <v>0</v>
      </c>
      <c r="H30" s="110">
        <f t="shared" si="15"/>
        <v>0</v>
      </c>
      <c r="I30" s="110">
        <f t="shared" si="15"/>
        <v>0</v>
      </c>
      <c r="J30" s="110">
        <f t="shared" si="15"/>
        <v>0</v>
      </c>
      <c r="K30" s="97"/>
      <c r="L30" s="110">
        <f aca="true" t="shared" si="16" ref="L30:T30">COUNTIF(L7:L25,L5-2)</f>
        <v>0</v>
      </c>
      <c r="M30" s="110">
        <f t="shared" si="16"/>
        <v>0</v>
      </c>
      <c r="N30" s="110">
        <f t="shared" si="16"/>
        <v>0</v>
      </c>
      <c r="O30" s="110">
        <f t="shared" si="16"/>
        <v>0</v>
      </c>
      <c r="P30" s="110">
        <f t="shared" si="16"/>
        <v>0</v>
      </c>
      <c r="Q30" s="110">
        <f t="shared" si="16"/>
        <v>0</v>
      </c>
      <c r="R30" s="110">
        <f t="shared" si="16"/>
        <v>0</v>
      </c>
      <c r="S30" s="110">
        <f t="shared" si="16"/>
        <v>0</v>
      </c>
      <c r="T30" s="110">
        <f t="shared" si="16"/>
        <v>0</v>
      </c>
      <c r="U30" s="164"/>
      <c r="V30" s="164"/>
    </row>
    <row r="31" spans="1:22" ht="16.5" customHeight="1">
      <c r="A31" s="88" t="s">
        <v>32</v>
      </c>
      <c r="B31" s="110">
        <f>COUNTIF(B7:B25,"&gt;4")</f>
        <v>0</v>
      </c>
      <c r="C31" s="110">
        <f>COUNTIF(C7:C25,"&gt;4")</f>
        <v>0</v>
      </c>
      <c r="D31" s="110">
        <f>COUNTIF(D7:D25,"&gt;4")</f>
        <v>0</v>
      </c>
      <c r="E31" s="110">
        <f>COUNTIF(E7:E25,"&gt;3")</f>
        <v>0</v>
      </c>
      <c r="F31" s="110">
        <f>COUNTIF(F7:F25,"&gt;5")</f>
        <v>0</v>
      </c>
      <c r="G31" s="110">
        <f>COUNTIF(G7:G25,"&gt;3")</f>
        <v>0</v>
      </c>
      <c r="H31" s="110">
        <f>COUNTIF(H7:H25,"&gt;4")</f>
        <v>0</v>
      </c>
      <c r="I31" s="110">
        <f>COUNTIF(I7:I25,"&gt;4")</f>
        <v>0</v>
      </c>
      <c r="J31" s="110">
        <f>COUNTIF(J7:J25,"&gt;5")</f>
        <v>0</v>
      </c>
      <c r="K31" s="97"/>
      <c r="L31" s="110">
        <f aca="true" t="shared" si="17" ref="L31:T31">COUNTIF(L7:L25,"&gt;4")</f>
        <v>0</v>
      </c>
      <c r="M31" s="110">
        <f>COUNTIF(M7:M25,"&gt;5")</f>
        <v>0</v>
      </c>
      <c r="N31" s="110">
        <f>COUNTIF(N7:N25,"&gt;3")</f>
        <v>0</v>
      </c>
      <c r="O31" s="110">
        <f t="shared" si="17"/>
        <v>0</v>
      </c>
      <c r="P31" s="110">
        <f t="shared" si="17"/>
        <v>0</v>
      </c>
      <c r="Q31" s="110">
        <f>COUNTIF(Q7:Q25,"&gt;5")</f>
        <v>0</v>
      </c>
      <c r="R31" s="110">
        <f>COUNTIF(R7:R25,"&gt;3")</f>
        <v>0</v>
      </c>
      <c r="S31" s="110">
        <f t="shared" si="17"/>
        <v>0</v>
      </c>
      <c r="T31" s="110">
        <f t="shared" si="17"/>
        <v>0</v>
      </c>
      <c r="U31" s="164"/>
      <c r="V31" s="164"/>
    </row>
    <row r="32" spans="1:22" ht="16.5" customHeight="1">
      <c r="A32" s="88" t="s">
        <v>51</v>
      </c>
      <c r="B32" s="165" t="e">
        <f>AVERAGE(B7:B25)</f>
        <v>#DIV/0!</v>
      </c>
      <c r="C32" s="165" t="e">
        <f>AVERAGE(C7:C25)</f>
        <v>#DIV/0!</v>
      </c>
      <c r="D32" s="165" t="e">
        <f>AVERAGE(D7:D25)</f>
        <v>#DIV/0!</v>
      </c>
      <c r="E32" s="165" t="e">
        <f>AVERAGE(E7:E25)</f>
        <v>#DIV/0!</v>
      </c>
      <c r="F32" s="165" t="e">
        <f>AVERAGE(F7:F25)</f>
        <v>#DIV/0!</v>
      </c>
      <c r="G32" s="165" t="e">
        <f>AVERAGE(G7:G25)</f>
        <v>#DIV/0!</v>
      </c>
      <c r="H32" s="165" t="e">
        <f>AVERAGE(H7:H25)</f>
        <v>#DIV/0!</v>
      </c>
      <c r="I32" s="165" t="e">
        <f>AVERAGE(I7:I25)</f>
        <v>#DIV/0!</v>
      </c>
      <c r="J32" s="165" t="e">
        <f>AVERAGE(J7:J25)</f>
        <v>#DIV/0!</v>
      </c>
      <c r="K32" s="166" t="e">
        <f>SUM(B32:J32)</f>
        <v>#DIV/0!</v>
      </c>
      <c r="L32" s="165" t="e">
        <f>AVERAGE(L7:L25)</f>
        <v>#DIV/0!</v>
      </c>
      <c r="M32" s="165" t="e">
        <f>AVERAGE(M7:M25)</f>
        <v>#DIV/0!</v>
      </c>
      <c r="N32" s="165" t="e">
        <f>AVERAGE(N7:N25)</f>
        <v>#DIV/0!</v>
      </c>
      <c r="O32" s="165" t="e">
        <f>AVERAGE(O7:O25)</f>
        <v>#DIV/0!</v>
      </c>
      <c r="P32" s="165" t="e">
        <f>AVERAGE(P7:P25)</f>
        <v>#DIV/0!</v>
      </c>
      <c r="Q32" s="165" t="e">
        <f>AVERAGE(Q7:Q25)</f>
        <v>#DIV/0!</v>
      </c>
      <c r="R32" s="165" t="e">
        <f>AVERAGE(R7:R25)</f>
        <v>#DIV/0!</v>
      </c>
      <c r="S32" s="165" t="e">
        <f>AVERAGE(S7:S25)</f>
        <v>#DIV/0!</v>
      </c>
      <c r="T32" s="165" t="e">
        <f>AVERAGE(T7:T25)</f>
        <v>#DIV/0!</v>
      </c>
      <c r="U32" s="167" t="e">
        <f>SUM(L32:T32)</f>
        <v>#DIV/0!</v>
      </c>
      <c r="V32" s="168" t="e">
        <f>SUM(K32,U32)</f>
        <v>#DIV/0!</v>
      </c>
    </row>
    <row r="33" spans="1:22" ht="16.5" customHeight="1">
      <c r="A33" s="88" t="s">
        <v>60</v>
      </c>
      <c r="B33" s="169" t="e">
        <f>(B32-B5)</f>
        <v>#DIV/0!</v>
      </c>
      <c r="C33" s="169" t="e">
        <f>(C32-C5)</f>
        <v>#DIV/0!</v>
      </c>
      <c r="D33" s="169" t="e">
        <f>(D32-D5)</f>
        <v>#DIV/0!</v>
      </c>
      <c r="E33" s="169" t="e">
        <f>(E32-E5)</f>
        <v>#DIV/0!</v>
      </c>
      <c r="F33" s="169" t="e">
        <f>(F32-F5)</f>
        <v>#DIV/0!</v>
      </c>
      <c r="G33" s="169" t="e">
        <f>(G32-G5)</f>
        <v>#DIV/0!</v>
      </c>
      <c r="H33" s="169" t="e">
        <f>(H32-H5)</f>
        <v>#DIV/0!</v>
      </c>
      <c r="I33" s="169" t="e">
        <f>(I32-I5)</f>
        <v>#DIV/0!</v>
      </c>
      <c r="J33" s="169" t="e">
        <f>(J32-J5)</f>
        <v>#DIV/0!</v>
      </c>
      <c r="K33" s="166" t="e">
        <f>SUM(B33:J33)</f>
        <v>#DIV/0!</v>
      </c>
      <c r="L33" s="169" t="e">
        <f>(L32-L5)</f>
        <v>#DIV/0!</v>
      </c>
      <c r="M33" s="169" t="e">
        <f>(M32-M5)</f>
        <v>#DIV/0!</v>
      </c>
      <c r="N33" s="169" t="e">
        <f>(N32-N5)</f>
        <v>#DIV/0!</v>
      </c>
      <c r="O33" s="169" t="e">
        <f>(O32-O5)</f>
        <v>#DIV/0!</v>
      </c>
      <c r="P33" s="169" t="e">
        <f>(P32-P5)</f>
        <v>#DIV/0!</v>
      </c>
      <c r="Q33" s="169" t="e">
        <f>(Q32-Q5)</f>
        <v>#DIV/0!</v>
      </c>
      <c r="R33" s="169" t="e">
        <f>(R32-R5)</f>
        <v>#DIV/0!</v>
      </c>
      <c r="S33" s="169" t="e">
        <f>(S32-S5)</f>
        <v>#DIV/0!</v>
      </c>
      <c r="T33" s="169" t="e">
        <f>(T32-T5)</f>
        <v>#DIV/0!</v>
      </c>
      <c r="U33" s="166" t="e">
        <f>SUM(L33:T33)</f>
        <v>#DIV/0!</v>
      </c>
      <c r="V33" s="168" t="e">
        <f>SUM(K33,U33)</f>
        <v>#DIV/0!</v>
      </c>
    </row>
    <row r="34" spans="14:25" ht="19.5" customHeight="1">
      <c r="N34" s="112" t="s">
        <v>17</v>
      </c>
      <c r="V34" s="112" t="s">
        <v>18</v>
      </c>
      <c r="Y34" s="170"/>
    </row>
    <row r="35" spans="1:25" ht="19.5" customHeight="1">
      <c r="A35" s="46" t="s">
        <v>33</v>
      </c>
      <c r="B35" s="47"/>
      <c r="C35" s="47"/>
      <c r="D35" s="47"/>
      <c r="E35" s="47"/>
      <c r="F35" s="47"/>
      <c r="G35" s="47"/>
      <c r="H35" s="47"/>
      <c r="N35" s="48" t="s">
        <v>44</v>
      </c>
      <c r="V35" s="48" t="s">
        <v>19</v>
      </c>
      <c r="X35" s="146">
        <f>SUM(B31:T31)</f>
        <v>0</v>
      </c>
      <c r="Y35" s="170"/>
    </row>
    <row r="36" spans="1:25" ht="19.5" customHeight="1">
      <c r="A36" s="46" t="s">
        <v>33</v>
      </c>
      <c r="B36" s="47"/>
      <c r="C36" s="47"/>
      <c r="D36" s="47"/>
      <c r="E36" s="47"/>
      <c r="F36" s="47"/>
      <c r="G36" s="47"/>
      <c r="H36" s="47"/>
      <c r="N36" s="48" t="s">
        <v>38</v>
      </c>
      <c r="V36" s="48" t="s">
        <v>20</v>
      </c>
      <c r="X36" s="146">
        <f>SUM(B28:T28)</f>
        <v>0</v>
      </c>
      <c r="Y36" s="170"/>
    </row>
    <row r="37" spans="1:25" ht="19.5" customHeight="1">
      <c r="A37" s="46" t="s">
        <v>34</v>
      </c>
      <c r="B37" s="47"/>
      <c r="C37" s="47"/>
      <c r="D37" s="47"/>
      <c r="E37" s="47"/>
      <c r="F37" s="47"/>
      <c r="G37" s="47"/>
      <c r="H37" s="47"/>
      <c r="N37" s="48" t="s">
        <v>45</v>
      </c>
      <c r="V37" s="48" t="s">
        <v>21</v>
      </c>
      <c r="X37" s="146">
        <f>SUM(B29:T29)</f>
        <v>0</v>
      </c>
      <c r="Y37" s="170"/>
    </row>
    <row r="38" spans="1:25" ht="19.5" customHeight="1">
      <c r="A38" s="46" t="s">
        <v>33</v>
      </c>
      <c r="B38" s="47"/>
      <c r="C38" s="47"/>
      <c r="D38" s="47"/>
      <c r="E38" s="47"/>
      <c r="F38" s="47"/>
      <c r="G38" s="47"/>
      <c r="H38" s="47"/>
      <c r="N38" s="48" t="s">
        <v>46</v>
      </c>
      <c r="V38" s="48" t="s">
        <v>22</v>
      </c>
      <c r="X38" s="146">
        <f>SUM(B30:T30)</f>
        <v>0</v>
      </c>
      <c r="Y38" s="170"/>
    </row>
    <row r="39" spans="1:24" ht="19.5" customHeight="1">
      <c r="A39" s="46" t="s">
        <v>35</v>
      </c>
      <c r="B39" s="47"/>
      <c r="C39" s="47"/>
      <c r="D39" s="47"/>
      <c r="E39" s="47"/>
      <c r="F39" s="47"/>
      <c r="G39" s="47"/>
      <c r="H39" s="47"/>
      <c r="N39" s="48" t="s">
        <v>41</v>
      </c>
      <c r="W39" s="116" t="s">
        <v>56</v>
      </c>
      <c r="X39" s="147" t="e">
        <f>(K32)</f>
        <v>#DIV/0!</v>
      </c>
    </row>
    <row r="40" spans="1:24" ht="19.5" customHeight="1">
      <c r="A40" s="46" t="s">
        <v>36</v>
      </c>
      <c r="B40" s="47"/>
      <c r="C40" s="47"/>
      <c r="D40" s="47"/>
      <c r="E40" s="47"/>
      <c r="F40" s="47"/>
      <c r="G40" s="47"/>
      <c r="H40" s="47"/>
      <c r="N40" s="48" t="s">
        <v>42</v>
      </c>
      <c r="W40" s="116" t="s">
        <v>57</v>
      </c>
      <c r="X40" s="147" t="e">
        <f>(U32)</f>
        <v>#DIV/0!</v>
      </c>
    </row>
    <row r="41" spans="14:24" ht="19.5" customHeight="1">
      <c r="N41" s="48" t="s">
        <v>43</v>
      </c>
      <c r="W41" s="116" t="s">
        <v>58</v>
      </c>
      <c r="X41" s="171" t="e">
        <f>MIN(B32:J32)</f>
        <v>#DIV/0!</v>
      </c>
    </row>
    <row r="42" spans="23:24" ht="19.5" customHeight="1">
      <c r="W42" s="116" t="s">
        <v>59</v>
      </c>
      <c r="X42" s="171" t="e">
        <f>MIN(L32:T32)</f>
        <v>#DIV/0!</v>
      </c>
    </row>
    <row r="43" spans="23:24" ht="19.5" customHeight="1">
      <c r="W43" s="116" t="s">
        <v>61</v>
      </c>
      <c r="X43" s="172" t="e">
        <f>MIN(C33:J33,M33:T33)</f>
        <v>#DIV/0!</v>
      </c>
    </row>
    <row r="44" spans="23:24" ht="19.5" customHeight="1">
      <c r="W44" s="116" t="s">
        <v>62</v>
      </c>
      <c r="X44" s="173" t="e">
        <f>MAX(B33:J33,L33:T33)</f>
        <v>#DIV/0!</v>
      </c>
    </row>
  </sheetData>
  <sheetProtection password="DEF8" sheet="1" objects="1" scenarios="1"/>
  <mergeCells count="8">
    <mergeCell ref="B1:J1"/>
    <mergeCell ref="L1:T1"/>
    <mergeCell ref="A35:H35"/>
    <mergeCell ref="A36:H36"/>
    <mergeCell ref="A37:H37"/>
    <mergeCell ref="A38:H38"/>
    <mergeCell ref="A39:H39"/>
    <mergeCell ref="A40:H40"/>
  </mergeCells>
  <conditionalFormatting sqref="B34:J34 L27:T27 L34:T34 B27:J27">
    <cfRule type="cellIs" priority="1" dxfId="0" operator="equal" stopIfTrue="1">
      <formula>1</formula>
    </cfRule>
  </conditionalFormatting>
  <conditionalFormatting sqref="B7:B25">
    <cfRule type="expression" priority="2" dxfId="1" stopIfTrue="1">
      <formula>$B$27&gt;1</formula>
    </cfRule>
    <cfRule type="expression" priority="3" dxfId="1" stopIfTrue="1">
      <formula>$B$27=0</formula>
    </cfRule>
    <cfRule type="cellIs" priority="4" dxfId="2" operator="equal" stopIfTrue="1">
      <formula>$B$26</formula>
    </cfRule>
  </conditionalFormatting>
  <conditionalFormatting sqref="C7:C25">
    <cfRule type="expression" priority="5" dxfId="1" stopIfTrue="1">
      <formula>$C$27&gt;1</formula>
    </cfRule>
    <cfRule type="expression" priority="6" dxfId="1" stopIfTrue="1">
      <formula>$C$27=0</formula>
    </cfRule>
    <cfRule type="cellIs" priority="7" dxfId="2" operator="equal" stopIfTrue="1">
      <formula>$C$26</formula>
    </cfRule>
  </conditionalFormatting>
  <conditionalFormatting sqref="D7:D25">
    <cfRule type="expression" priority="8" dxfId="1" stopIfTrue="1">
      <formula>$D$27&gt;1</formula>
    </cfRule>
    <cfRule type="expression" priority="9" dxfId="1" stopIfTrue="1">
      <formula>$D$27=0</formula>
    </cfRule>
    <cfRule type="cellIs" priority="10" dxfId="2" operator="equal" stopIfTrue="1">
      <formula>$D$26</formula>
    </cfRule>
  </conditionalFormatting>
  <conditionalFormatting sqref="E7:E25">
    <cfRule type="expression" priority="11" dxfId="1" stopIfTrue="1">
      <formula>$E$27&gt;1</formula>
    </cfRule>
    <cfRule type="expression" priority="12" dxfId="1" stopIfTrue="1">
      <formula>$E$27=0</formula>
    </cfRule>
    <cfRule type="cellIs" priority="13" dxfId="2" operator="equal" stopIfTrue="1">
      <formula>$E$26</formula>
    </cfRule>
  </conditionalFormatting>
  <conditionalFormatting sqref="F7:F25">
    <cfRule type="expression" priority="14" dxfId="1" stopIfTrue="1">
      <formula>$F$27&gt;1</formula>
    </cfRule>
    <cfRule type="expression" priority="15" dxfId="1" stopIfTrue="1">
      <formula>$F$27=0</formula>
    </cfRule>
    <cfRule type="cellIs" priority="16" dxfId="2" operator="equal" stopIfTrue="1">
      <formula>$F$26</formula>
    </cfRule>
  </conditionalFormatting>
  <conditionalFormatting sqref="G7:G25">
    <cfRule type="expression" priority="17" dxfId="1" stopIfTrue="1">
      <formula>$G$27&gt;1</formula>
    </cfRule>
    <cfRule type="expression" priority="18" dxfId="1" stopIfTrue="1">
      <formula>$G$27=0</formula>
    </cfRule>
    <cfRule type="cellIs" priority="19" dxfId="2" operator="equal" stopIfTrue="1">
      <formula>$G$26</formula>
    </cfRule>
  </conditionalFormatting>
  <conditionalFormatting sqref="H7:H25">
    <cfRule type="expression" priority="20" dxfId="1" stopIfTrue="1">
      <formula>$H$27&gt;1</formula>
    </cfRule>
    <cfRule type="expression" priority="21" dxfId="1" stopIfTrue="1">
      <formula>$H$27=0</formula>
    </cfRule>
    <cfRule type="cellIs" priority="22" dxfId="2" operator="equal" stopIfTrue="1">
      <formula>$H$26</formula>
    </cfRule>
  </conditionalFormatting>
  <conditionalFormatting sqref="I7:I25">
    <cfRule type="expression" priority="23" dxfId="1" stopIfTrue="1">
      <formula>$I$27&gt;1</formula>
    </cfRule>
    <cfRule type="expression" priority="24" dxfId="1" stopIfTrue="1">
      <formula>$I$27=0</formula>
    </cfRule>
    <cfRule type="cellIs" priority="25" dxfId="2" operator="equal" stopIfTrue="1">
      <formula>$I$26</formula>
    </cfRule>
  </conditionalFormatting>
  <conditionalFormatting sqref="J7:J25">
    <cfRule type="expression" priority="26" dxfId="1" stopIfTrue="1">
      <formula>$J$27&gt;1</formula>
    </cfRule>
    <cfRule type="expression" priority="27" dxfId="1" stopIfTrue="1">
      <formula>$J$27=0</formula>
    </cfRule>
    <cfRule type="cellIs" priority="28" dxfId="2" operator="equal" stopIfTrue="1">
      <formula>$J$26</formula>
    </cfRule>
  </conditionalFormatting>
  <conditionalFormatting sqref="L7:L25">
    <cfRule type="expression" priority="29" dxfId="1" stopIfTrue="1">
      <formula>$L$27&gt;1</formula>
    </cfRule>
    <cfRule type="expression" priority="30" dxfId="1" stopIfTrue="1">
      <formula>$L$27=0</formula>
    </cfRule>
    <cfRule type="cellIs" priority="31" dxfId="2" operator="equal" stopIfTrue="1">
      <formula>$L$26</formula>
    </cfRule>
  </conditionalFormatting>
  <conditionalFormatting sqref="M7:M25">
    <cfRule type="expression" priority="32" dxfId="1" stopIfTrue="1">
      <formula>$M$27&gt;1</formula>
    </cfRule>
    <cfRule type="expression" priority="33" dxfId="1" stopIfTrue="1">
      <formula>$M$27=0</formula>
    </cfRule>
    <cfRule type="cellIs" priority="34" dxfId="2" operator="equal" stopIfTrue="1">
      <formula>$M$26</formula>
    </cfRule>
  </conditionalFormatting>
  <conditionalFormatting sqref="N7:N25">
    <cfRule type="expression" priority="35" dxfId="1" stopIfTrue="1">
      <formula>$N$27&gt;1</formula>
    </cfRule>
    <cfRule type="expression" priority="36" dxfId="1" stopIfTrue="1">
      <formula>$N$27=0</formula>
    </cfRule>
    <cfRule type="cellIs" priority="37" dxfId="2" operator="equal" stopIfTrue="1">
      <formula>$N$26</formula>
    </cfRule>
  </conditionalFormatting>
  <conditionalFormatting sqref="O7:O25">
    <cfRule type="expression" priority="38" dxfId="1" stopIfTrue="1">
      <formula>$O$27&gt;1</formula>
    </cfRule>
    <cfRule type="expression" priority="39" dxfId="1" stopIfTrue="1">
      <formula>$O$27=0</formula>
    </cfRule>
    <cfRule type="cellIs" priority="40" dxfId="2" operator="equal" stopIfTrue="1">
      <formula>$O$26</formula>
    </cfRule>
  </conditionalFormatting>
  <conditionalFormatting sqref="P7:P25">
    <cfRule type="expression" priority="41" dxfId="1" stopIfTrue="1">
      <formula>$P$27&gt;1</formula>
    </cfRule>
    <cfRule type="expression" priority="42" dxfId="1" stopIfTrue="1">
      <formula>$P$27=0</formula>
    </cfRule>
    <cfRule type="cellIs" priority="43" dxfId="2" operator="equal" stopIfTrue="1">
      <formula>$P$26</formula>
    </cfRule>
  </conditionalFormatting>
  <conditionalFormatting sqref="Q7:Q25">
    <cfRule type="expression" priority="44" dxfId="1" stopIfTrue="1">
      <formula>$Q$27&gt;1</formula>
    </cfRule>
    <cfRule type="expression" priority="45" dxfId="1" stopIfTrue="1">
      <formula>$Q$27=0</formula>
    </cfRule>
    <cfRule type="cellIs" priority="46" dxfId="2" operator="equal" stopIfTrue="1">
      <formula>$Q$26</formula>
    </cfRule>
  </conditionalFormatting>
  <conditionalFormatting sqref="R7:R25">
    <cfRule type="expression" priority="47" dxfId="1" stopIfTrue="1">
      <formula>$R$27&gt;1</formula>
    </cfRule>
    <cfRule type="expression" priority="48" dxfId="1" stopIfTrue="1">
      <formula>$R$27=0</formula>
    </cfRule>
    <cfRule type="cellIs" priority="49" dxfId="2" operator="equal" stopIfTrue="1">
      <formula>$R$26</formula>
    </cfRule>
  </conditionalFormatting>
  <conditionalFormatting sqref="S7:S25">
    <cfRule type="expression" priority="50" dxfId="1" stopIfTrue="1">
      <formula>$S$27&gt;1</formula>
    </cfRule>
    <cfRule type="expression" priority="51" dxfId="1" stopIfTrue="1">
      <formula>$S$27=0</formula>
    </cfRule>
    <cfRule type="cellIs" priority="52" dxfId="2" operator="equal" stopIfTrue="1">
      <formula>$S$26</formula>
    </cfRule>
  </conditionalFormatting>
  <conditionalFormatting sqref="T7:T25">
    <cfRule type="expression" priority="53" dxfId="1" stopIfTrue="1">
      <formula>$T$27&gt;1</formula>
    </cfRule>
    <cfRule type="expression" priority="54" dxfId="1" stopIfTrue="1">
      <formula>$T$27=0</formula>
    </cfRule>
    <cfRule type="cellIs" priority="55" dxfId="2" operator="equal" stopIfTrue="1">
      <formula>$T$26</formula>
    </cfRule>
  </conditionalFormatting>
  <conditionalFormatting sqref="K7:K25">
    <cfRule type="cellIs" priority="56" dxfId="3" operator="equal" stopIfTrue="1">
      <formula>$K$26</formula>
    </cfRule>
  </conditionalFormatting>
  <conditionalFormatting sqref="U7:U25">
    <cfRule type="cellIs" priority="57" dxfId="3" operator="equal" stopIfTrue="1">
      <formula>$U$26</formula>
    </cfRule>
  </conditionalFormatting>
  <conditionalFormatting sqref="V7:V25">
    <cfRule type="cellIs" priority="58" dxfId="4" operator="equal" stopIfTrue="1">
      <formula>$V$26</formula>
    </cfRule>
  </conditionalFormatting>
  <conditionalFormatting sqref="B33:J33 L33:T33">
    <cfRule type="cellIs" priority="59" dxfId="5" operator="equal" stopIfTrue="1">
      <formula>$X$43</formula>
    </cfRule>
    <cfRule type="cellIs" priority="60" dxfId="6" operator="equal" stopIfTrue="1">
      <formula>$X$44</formula>
    </cfRule>
  </conditionalFormatting>
  <printOptions/>
  <pageMargins left="0.44" right="0.55" top="1.09" bottom="0.79" header="0.32" footer="0.26"/>
  <pageSetup fitToHeight="1" fitToWidth="1" horizontalDpi="300" verticalDpi="300" orientation="landscape" scale="56" r:id="rId2"/>
  <headerFooter alignWithMargins="0">
    <oddHeader>&amp;C&amp;"Kids,Regular"&amp;18 &amp;"KunstlerschreibschDBol,Regular"&amp;26 200x Great Northern Yoot Shoot Leaderboard&amp;"Kids,Regular"&amp;18
&amp;"Kis BT,Roman"&amp;14The Heathers - Boyne Highlands Resort</oddHeader>
    <oddFooter>&amp;L&amp;A&amp;CWeather Conditions:_______________________________________&amp;R10/4/02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75" zoomScaleNormal="75" workbookViewId="0" topLeftCell="A1">
      <selection activeCell="H29" sqref="H29"/>
    </sheetView>
  </sheetViews>
  <sheetFormatPr defaultColWidth="9.140625" defaultRowHeight="12.75"/>
  <cols>
    <col min="1" max="1" width="38.421875" style="48" customWidth="1"/>
    <col min="2" max="2" width="5.28125" style="48" bestFit="1" customWidth="1"/>
    <col min="3" max="4" width="4.7109375" style="48" customWidth="1"/>
    <col min="5" max="5" width="4.8515625" style="48" customWidth="1"/>
    <col min="6" max="6" width="5.140625" style="48" bestFit="1" customWidth="1"/>
    <col min="7" max="7" width="4.8515625" style="48" customWidth="1"/>
    <col min="8" max="10" width="4.7109375" style="48" customWidth="1"/>
    <col min="11" max="11" width="6.7109375" style="48" customWidth="1"/>
    <col min="12" max="13" width="5.140625" style="48" bestFit="1" customWidth="1"/>
    <col min="14" max="14" width="5.00390625" style="48" customWidth="1"/>
    <col min="15" max="15" width="5.140625" style="48" customWidth="1"/>
    <col min="16" max="17" width="4.7109375" style="48" customWidth="1"/>
    <col min="18" max="18" width="5.140625" style="48" customWidth="1"/>
    <col min="19" max="20" width="4.7109375" style="48" customWidth="1"/>
    <col min="21" max="21" width="6.57421875" style="48" customWidth="1"/>
    <col min="22" max="24" width="7.7109375" style="48" customWidth="1"/>
    <col min="25" max="25" width="11.140625" style="48" bestFit="1" customWidth="1"/>
    <col min="26" max="26" width="12.7109375" style="48" customWidth="1"/>
    <col min="27" max="16384" width="9.140625" style="48" customWidth="1"/>
  </cols>
  <sheetData>
    <row r="1" spans="2:20" ht="13.5" thickBot="1">
      <c r="B1" s="50" t="s">
        <v>15</v>
      </c>
      <c r="C1" s="51"/>
      <c r="D1" s="51"/>
      <c r="E1" s="51"/>
      <c r="F1" s="51"/>
      <c r="G1" s="51"/>
      <c r="H1" s="51"/>
      <c r="I1" s="51"/>
      <c r="J1" s="52"/>
      <c r="L1" s="50" t="s">
        <v>16</v>
      </c>
      <c r="M1" s="51"/>
      <c r="N1" s="51"/>
      <c r="O1" s="51"/>
      <c r="P1" s="51"/>
      <c r="Q1" s="51"/>
      <c r="R1" s="51"/>
      <c r="S1" s="51"/>
      <c r="T1" s="52"/>
    </row>
    <row r="2" spans="1:26" ht="13.5" thickTop="1">
      <c r="A2" s="53"/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6" t="s">
        <v>1</v>
      </c>
      <c r="L2" s="57">
        <v>10</v>
      </c>
      <c r="M2" s="57">
        <v>11</v>
      </c>
      <c r="N2" s="57">
        <v>12</v>
      </c>
      <c r="O2" s="57">
        <v>13</v>
      </c>
      <c r="P2" s="57">
        <v>14</v>
      </c>
      <c r="Q2" s="57">
        <v>15</v>
      </c>
      <c r="R2" s="57">
        <v>16</v>
      </c>
      <c r="S2" s="57">
        <v>17</v>
      </c>
      <c r="T2" s="57">
        <v>18</v>
      </c>
      <c r="U2" s="56" t="s">
        <v>2</v>
      </c>
      <c r="V2" s="58" t="s">
        <v>3</v>
      </c>
      <c r="W2" s="59"/>
      <c r="X2" s="60"/>
      <c r="Y2" s="61"/>
      <c r="Z2" s="61"/>
    </row>
    <row r="3" spans="1:26" ht="13.5" customHeight="1">
      <c r="A3" s="62" t="s">
        <v>13</v>
      </c>
      <c r="B3" s="30">
        <v>351</v>
      </c>
      <c r="C3" s="31">
        <v>317</v>
      </c>
      <c r="D3" s="31">
        <v>174</v>
      </c>
      <c r="E3" s="31">
        <v>399</v>
      </c>
      <c r="F3" s="31">
        <v>561</v>
      </c>
      <c r="G3" s="31">
        <v>365</v>
      </c>
      <c r="H3" s="31">
        <v>311</v>
      </c>
      <c r="I3" s="31">
        <v>167</v>
      </c>
      <c r="J3" s="31">
        <v>467</v>
      </c>
      <c r="K3" s="31">
        <f>SUM(B3:J3)</f>
        <v>3112</v>
      </c>
      <c r="L3" s="31">
        <v>336</v>
      </c>
      <c r="M3" s="31">
        <v>309</v>
      </c>
      <c r="N3" s="31">
        <v>147</v>
      </c>
      <c r="O3" s="31">
        <v>458</v>
      </c>
      <c r="P3" s="31">
        <v>394</v>
      </c>
      <c r="Q3" s="31">
        <v>354</v>
      </c>
      <c r="R3" s="31">
        <v>513</v>
      </c>
      <c r="S3" s="31">
        <v>184</v>
      </c>
      <c r="T3" s="31">
        <v>375</v>
      </c>
      <c r="U3" s="63">
        <f>SUM(L3:T3)</f>
        <v>3070</v>
      </c>
      <c r="V3" s="64">
        <f>SUM(U3,K3)</f>
        <v>6182</v>
      </c>
      <c r="W3" s="59"/>
      <c r="X3" s="65"/>
      <c r="Y3" s="65"/>
      <c r="Z3" s="65"/>
    </row>
    <row r="4" spans="1:26" ht="13.5" customHeight="1">
      <c r="A4" s="62" t="s">
        <v>50</v>
      </c>
      <c r="B4" s="32">
        <v>5</v>
      </c>
      <c r="C4" s="33">
        <v>11</v>
      </c>
      <c r="D4" s="33">
        <v>7</v>
      </c>
      <c r="E4" s="33">
        <v>9</v>
      </c>
      <c r="F4" s="33">
        <v>1</v>
      </c>
      <c r="G4" s="33">
        <v>3</v>
      </c>
      <c r="H4" s="33">
        <v>13</v>
      </c>
      <c r="I4" s="33">
        <v>17</v>
      </c>
      <c r="J4" s="33">
        <v>15</v>
      </c>
      <c r="K4" s="33"/>
      <c r="L4" s="33">
        <v>2</v>
      </c>
      <c r="M4" s="33">
        <v>14</v>
      </c>
      <c r="N4" s="33">
        <v>18</v>
      </c>
      <c r="O4" s="33">
        <v>8</v>
      </c>
      <c r="P4" s="33">
        <v>4</v>
      </c>
      <c r="Q4" s="33">
        <v>12</v>
      </c>
      <c r="R4" s="33">
        <v>6</v>
      </c>
      <c r="S4" s="33">
        <v>16</v>
      </c>
      <c r="T4" s="33">
        <v>10</v>
      </c>
      <c r="U4" s="63"/>
      <c r="V4" s="64"/>
      <c r="W4" s="59"/>
      <c r="X4" s="65"/>
      <c r="Y4" s="65"/>
      <c r="Z4" s="65"/>
    </row>
    <row r="5" spans="1:26" ht="13.5" thickBot="1">
      <c r="A5" s="62" t="s">
        <v>14</v>
      </c>
      <c r="B5" s="34">
        <v>4</v>
      </c>
      <c r="C5" s="35">
        <v>4</v>
      </c>
      <c r="D5" s="35">
        <v>3</v>
      </c>
      <c r="E5" s="35">
        <v>4</v>
      </c>
      <c r="F5" s="35">
        <v>5</v>
      </c>
      <c r="G5" s="35">
        <v>4</v>
      </c>
      <c r="H5" s="35">
        <v>4</v>
      </c>
      <c r="I5" s="35">
        <v>3</v>
      </c>
      <c r="J5" s="35">
        <v>5</v>
      </c>
      <c r="K5" s="35">
        <f>SUM(B5:J5)</f>
        <v>36</v>
      </c>
      <c r="L5" s="35">
        <v>4</v>
      </c>
      <c r="M5" s="35">
        <v>4</v>
      </c>
      <c r="N5" s="35">
        <v>3</v>
      </c>
      <c r="O5" s="35">
        <v>5</v>
      </c>
      <c r="P5" s="35">
        <v>4</v>
      </c>
      <c r="Q5" s="35">
        <v>4</v>
      </c>
      <c r="R5" s="35">
        <v>5</v>
      </c>
      <c r="S5" s="35">
        <v>3</v>
      </c>
      <c r="T5" s="35">
        <v>4</v>
      </c>
      <c r="U5" s="63">
        <f>SUM(L5:T5)</f>
        <v>36</v>
      </c>
      <c r="V5" s="64">
        <f>SUM(K5,U5)</f>
        <v>72</v>
      </c>
      <c r="W5" s="66"/>
      <c r="X5" s="67"/>
      <c r="Y5" s="65"/>
      <c r="Z5" s="65"/>
    </row>
    <row r="6" spans="1:26" ht="30" customHeight="1" thickBot="1" thickTop="1">
      <c r="A6" s="68" t="s">
        <v>0</v>
      </c>
      <c r="B6" s="69"/>
      <c r="C6" s="70"/>
      <c r="D6" s="70"/>
      <c r="E6" s="70"/>
      <c r="F6" s="70"/>
      <c r="G6" s="70"/>
      <c r="H6" s="70"/>
      <c r="I6" s="70"/>
      <c r="J6" s="70"/>
      <c r="K6" s="71"/>
      <c r="L6" s="70"/>
      <c r="M6" s="70"/>
      <c r="N6" s="70"/>
      <c r="O6" s="70"/>
      <c r="P6" s="70"/>
      <c r="Q6" s="70"/>
      <c r="R6" s="70"/>
      <c r="S6" s="70"/>
      <c r="T6" s="70"/>
      <c r="U6" s="71"/>
      <c r="V6" s="72"/>
      <c r="W6" s="73" t="s">
        <v>12</v>
      </c>
      <c r="X6" s="74" t="s">
        <v>6</v>
      </c>
      <c r="Y6" s="75"/>
      <c r="Z6" s="61"/>
    </row>
    <row r="7" spans="1:26" ht="21" customHeight="1" thickTop="1">
      <c r="A7" s="29" t="str">
        <f>T('Friday Course'!A7)</f>
        <v>The Drunk Drivers</v>
      </c>
      <c r="B7" s="40">
        <v>3</v>
      </c>
      <c r="C7" s="36">
        <v>3</v>
      </c>
      <c r="D7" s="36">
        <v>3</v>
      </c>
      <c r="E7" s="36">
        <v>4</v>
      </c>
      <c r="F7" s="36">
        <v>4</v>
      </c>
      <c r="G7" s="36">
        <v>3</v>
      </c>
      <c r="H7" s="36">
        <v>4</v>
      </c>
      <c r="I7" s="36">
        <v>3</v>
      </c>
      <c r="J7" s="36">
        <v>4</v>
      </c>
      <c r="K7" s="76">
        <f aca="true" t="shared" si="0" ref="K7:K21">SUM(B7:J7)</f>
        <v>31</v>
      </c>
      <c r="L7" s="36">
        <v>3</v>
      </c>
      <c r="M7" s="36">
        <v>4</v>
      </c>
      <c r="N7" s="36">
        <v>3</v>
      </c>
      <c r="O7" s="36">
        <v>4</v>
      </c>
      <c r="P7" s="36">
        <v>4</v>
      </c>
      <c r="Q7" s="36">
        <v>4</v>
      </c>
      <c r="R7" s="36">
        <v>4</v>
      </c>
      <c r="S7" s="36">
        <v>3</v>
      </c>
      <c r="T7" s="36">
        <v>4</v>
      </c>
      <c r="U7" s="76">
        <f aca="true" t="shared" si="1" ref="U7:U21">SUM(L7:T7)</f>
        <v>33</v>
      </c>
      <c r="V7" s="77">
        <f>K7+U7</f>
        <v>64</v>
      </c>
      <c r="W7" s="76">
        <f>V7-72</f>
        <v>-8</v>
      </c>
      <c r="X7" s="78"/>
      <c r="Y7" s="45"/>
      <c r="Z7" s="79"/>
    </row>
    <row r="8" spans="1:26" ht="20.25" customHeight="1">
      <c r="A8" s="29" t="str">
        <f>T('Friday Course'!A8)</f>
        <v>The Bean Counters</v>
      </c>
      <c r="B8" s="40">
        <v>4</v>
      </c>
      <c r="C8" s="36">
        <v>5</v>
      </c>
      <c r="D8" s="36">
        <v>4</v>
      </c>
      <c r="E8" s="36">
        <v>4</v>
      </c>
      <c r="F8" s="36">
        <v>4</v>
      </c>
      <c r="G8" s="36">
        <v>3</v>
      </c>
      <c r="H8" s="36">
        <v>4</v>
      </c>
      <c r="I8" s="36">
        <v>3</v>
      </c>
      <c r="J8" s="36">
        <v>5</v>
      </c>
      <c r="K8" s="76">
        <f t="shared" si="0"/>
        <v>36</v>
      </c>
      <c r="L8" s="36">
        <v>4</v>
      </c>
      <c r="M8" s="36">
        <v>3</v>
      </c>
      <c r="N8" s="36">
        <v>3</v>
      </c>
      <c r="O8" s="36">
        <v>4</v>
      </c>
      <c r="P8" s="36">
        <v>4</v>
      </c>
      <c r="Q8" s="36">
        <v>3</v>
      </c>
      <c r="R8" s="36">
        <v>4</v>
      </c>
      <c r="S8" s="36">
        <v>3</v>
      </c>
      <c r="T8" s="36">
        <v>4</v>
      </c>
      <c r="U8" s="76">
        <f t="shared" si="1"/>
        <v>32</v>
      </c>
      <c r="V8" s="77">
        <f aca="true" t="shared" si="2" ref="V8:V21">K8+U8</f>
        <v>68</v>
      </c>
      <c r="W8" s="76">
        <f aca="true" t="shared" si="3" ref="W8:W25">V8-72</f>
        <v>-4</v>
      </c>
      <c r="X8" s="80"/>
      <c r="Y8" s="45"/>
      <c r="Z8" s="79"/>
    </row>
    <row r="9" spans="1:26" ht="20.25" customHeight="1">
      <c r="A9" s="29" t="str">
        <f>T('Friday Course'!A9)</f>
        <v>Hole-N-Poles</v>
      </c>
      <c r="B9" s="41">
        <v>4</v>
      </c>
      <c r="C9" s="37">
        <v>4</v>
      </c>
      <c r="D9" s="37">
        <v>3</v>
      </c>
      <c r="E9" s="37">
        <v>4</v>
      </c>
      <c r="F9" s="37">
        <v>4</v>
      </c>
      <c r="G9" s="37">
        <v>4</v>
      </c>
      <c r="H9" s="37">
        <v>4</v>
      </c>
      <c r="I9" s="37">
        <v>3</v>
      </c>
      <c r="J9" s="37">
        <v>4</v>
      </c>
      <c r="K9" s="76">
        <f t="shared" si="0"/>
        <v>34</v>
      </c>
      <c r="L9" s="37">
        <v>4</v>
      </c>
      <c r="M9" s="37">
        <v>3</v>
      </c>
      <c r="N9" s="37">
        <v>3</v>
      </c>
      <c r="O9" s="37">
        <v>3</v>
      </c>
      <c r="P9" s="37">
        <v>4</v>
      </c>
      <c r="Q9" s="37">
        <v>5</v>
      </c>
      <c r="R9" s="37">
        <v>5</v>
      </c>
      <c r="S9" s="37">
        <v>3</v>
      </c>
      <c r="T9" s="37">
        <v>4</v>
      </c>
      <c r="U9" s="76">
        <f t="shared" si="1"/>
        <v>34</v>
      </c>
      <c r="V9" s="77">
        <f t="shared" si="2"/>
        <v>68</v>
      </c>
      <c r="W9" s="76">
        <f t="shared" si="3"/>
        <v>-4</v>
      </c>
      <c r="X9" s="80"/>
      <c r="Y9" s="45"/>
      <c r="Z9" s="79"/>
    </row>
    <row r="10" spans="1:26" ht="20.25" customHeight="1">
      <c r="A10" s="29" t="str">
        <f>T('Friday Course'!A10)</f>
        <v>Brad &amp; The Ben - Waa's</v>
      </c>
      <c r="B10" s="41">
        <v>3</v>
      </c>
      <c r="C10" s="37">
        <v>4</v>
      </c>
      <c r="D10" s="37">
        <v>3</v>
      </c>
      <c r="E10" s="37">
        <v>4</v>
      </c>
      <c r="F10" s="37">
        <v>4</v>
      </c>
      <c r="G10" s="37">
        <v>4</v>
      </c>
      <c r="H10" s="37">
        <v>4</v>
      </c>
      <c r="I10" s="37">
        <v>3</v>
      </c>
      <c r="J10" s="37">
        <v>4</v>
      </c>
      <c r="K10" s="76">
        <f t="shared" si="0"/>
        <v>33</v>
      </c>
      <c r="L10" s="37">
        <v>3</v>
      </c>
      <c r="M10" s="37">
        <v>5</v>
      </c>
      <c r="N10" s="37">
        <v>2</v>
      </c>
      <c r="O10" s="37">
        <v>5</v>
      </c>
      <c r="P10" s="37">
        <v>3</v>
      </c>
      <c r="Q10" s="37">
        <v>3</v>
      </c>
      <c r="R10" s="37">
        <v>5</v>
      </c>
      <c r="S10" s="37">
        <v>3</v>
      </c>
      <c r="T10" s="37">
        <v>6</v>
      </c>
      <c r="U10" s="76">
        <f t="shared" si="1"/>
        <v>35</v>
      </c>
      <c r="V10" s="77">
        <f t="shared" si="2"/>
        <v>68</v>
      </c>
      <c r="W10" s="76">
        <f t="shared" si="3"/>
        <v>-4</v>
      </c>
      <c r="X10" s="80"/>
      <c r="Y10" s="45"/>
      <c r="Z10" s="79"/>
    </row>
    <row r="11" spans="1:26" ht="20.25" customHeight="1">
      <c r="A11" s="29" t="str">
        <f>T('Friday Course'!A11)</f>
        <v>Alcoholic Zebras</v>
      </c>
      <c r="B11" s="41">
        <v>4</v>
      </c>
      <c r="C11" s="37">
        <v>4</v>
      </c>
      <c r="D11" s="37">
        <v>3</v>
      </c>
      <c r="E11" s="37">
        <v>4</v>
      </c>
      <c r="F11" s="37">
        <v>6</v>
      </c>
      <c r="G11" s="37">
        <v>3</v>
      </c>
      <c r="H11" s="37">
        <v>3</v>
      </c>
      <c r="I11" s="37">
        <v>3</v>
      </c>
      <c r="J11" s="37">
        <v>4</v>
      </c>
      <c r="K11" s="76">
        <f t="shared" si="0"/>
        <v>34</v>
      </c>
      <c r="L11" s="37">
        <v>4</v>
      </c>
      <c r="M11" s="37">
        <v>4</v>
      </c>
      <c r="N11" s="37">
        <v>3</v>
      </c>
      <c r="O11" s="37">
        <v>3</v>
      </c>
      <c r="P11" s="37">
        <v>5</v>
      </c>
      <c r="Q11" s="37">
        <v>5</v>
      </c>
      <c r="R11" s="37">
        <v>4</v>
      </c>
      <c r="S11" s="37">
        <v>3</v>
      </c>
      <c r="T11" s="37">
        <v>5</v>
      </c>
      <c r="U11" s="76">
        <f t="shared" si="1"/>
        <v>36</v>
      </c>
      <c r="V11" s="77">
        <f t="shared" si="2"/>
        <v>70</v>
      </c>
      <c r="W11" s="76">
        <f t="shared" si="3"/>
        <v>-2</v>
      </c>
      <c r="X11" s="80"/>
      <c r="Y11" s="45"/>
      <c r="Z11" s="79"/>
    </row>
    <row r="12" spans="1:26" ht="20.25" customHeight="1">
      <c r="A12" s="29" t="str">
        <f>T('Friday Course'!A12)</f>
        <v>Drunk Drivers Too</v>
      </c>
      <c r="B12" s="41">
        <v>3</v>
      </c>
      <c r="C12" s="37">
        <v>4</v>
      </c>
      <c r="D12" s="37">
        <v>3</v>
      </c>
      <c r="E12" s="37">
        <v>3</v>
      </c>
      <c r="F12" s="37">
        <v>6</v>
      </c>
      <c r="G12" s="37">
        <v>4</v>
      </c>
      <c r="H12" s="37">
        <v>5</v>
      </c>
      <c r="I12" s="37">
        <v>3</v>
      </c>
      <c r="J12" s="37">
        <v>5</v>
      </c>
      <c r="K12" s="76">
        <f t="shared" si="0"/>
        <v>36</v>
      </c>
      <c r="L12" s="37">
        <v>4</v>
      </c>
      <c r="M12" s="37">
        <v>4</v>
      </c>
      <c r="N12" s="37">
        <v>3</v>
      </c>
      <c r="O12" s="37">
        <v>3</v>
      </c>
      <c r="P12" s="37">
        <v>5</v>
      </c>
      <c r="Q12" s="37">
        <v>4</v>
      </c>
      <c r="R12" s="37">
        <v>5</v>
      </c>
      <c r="S12" s="37">
        <v>3</v>
      </c>
      <c r="T12" s="37">
        <v>4</v>
      </c>
      <c r="U12" s="76">
        <f t="shared" si="1"/>
        <v>35</v>
      </c>
      <c r="V12" s="77">
        <f t="shared" si="2"/>
        <v>71</v>
      </c>
      <c r="W12" s="76">
        <f t="shared" si="3"/>
        <v>-1</v>
      </c>
      <c r="X12" s="80"/>
      <c r="Y12" s="45"/>
      <c r="Z12" s="79"/>
    </row>
    <row r="13" spans="1:26" ht="20.25" customHeight="1">
      <c r="A13" s="81" t="str">
        <f>T('Friday Course'!A13)</f>
        <v>Golfers With Big Balls</v>
      </c>
      <c r="B13" s="41">
        <v>4</v>
      </c>
      <c r="C13" s="37">
        <v>5</v>
      </c>
      <c r="D13" s="37">
        <v>3</v>
      </c>
      <c r="E13" s="37">
        <v>4</v>
      </c>
      <c r="F13" s="37">
        <v>4</v>
      </c>
      <c r="G13" s="37">
        <v>4</v>
      </c>
      <c r="H13" s="37">
        <v>3</v>
      </c>
      <c r="I13" s="37">
        <v>3</v>
      </c>
      <c r="J13" s="37">
        <v>4</v>
      </c>
      <c r="K13" s="76">
        <f>SUM(B13:J13)</f>
        <v>34</v>
      </c>
      <c r="L13" s="37">
        <v>3</v>
      </c>
      <c r="M13" s="37">
        <v>4</v>
      </c>
      <c r="N13" s="37">
        <v>3</v>
      </c>
      <c r="O13" s="37">
        <v>3</v>
      </c>
      <c r="P13" s="37">
        <v>4</v>
      </c>
      <c r="Q13" s="37">
        <v>4</v>
      </c>
      <c r="R13" s="37">
        <v>5</v>
      </c>
      <c r="S13" s="37">
        <v>3</v>
      </c>
      <c r="T13" s="37">
        <v>5</v>
      </c>
      <c r="U13" s="76">
        <f>SUM(L13:T13)</f>
        <v>34</v>
      </c>
      <c r="V13" s="77">
        <f>K13+U13</f>
        <v>68</v>
      </c>
      <c r="W13" s="76">
        <f t="shared" si="3"/>
        <v>-4</v>
      </c>
      <c r="X13" s="80"/>
      <c r="Y13" s="44" t="s">
        <v>83</v>
      </c>
      <c r="Z13" s="79"/>
    </row>
    <row r="14" spans="1:26" ht="20.25" customHeight="1">
      <c r="A14" s="29" t="str">
        <f>T('Friday Course'!A14)</f>
        <v>The Duffers</v>
      </c>
      <c r="B14" s="41">
        <v>4</v>
      </c>
      <c r="C14" s="37">
        <v>4</v>
      </c>
      <c r="D14" s="37">
        <v>3</v>
      </c>
      <c r="E14" s="37">
        <v>4</v>
      </c>
      <c r="F14" s="37">
        <v>5</v>
      </c>
      <c r="G14" s="37">
        <v>4</v>
      </c>
      <c r="H14" s="37">
        <v>4</v>
      </c>
      <c r="I14" s="37">
        <v>3</v>
      </c>
      <c r="J14" s="37">
        <v>4</v>
      </c>
      <c r="K14" s="76">
        <f>SUM(B14:J14)</f>
        <v>35</v>
      </c>
      <c r="L14" s="37">
        <v>4</v>
      </c>
      <c r="M14" s="37">
        <v>4</v>
      </c>
      <c r="N14" s="37">
        <v>3</v>
      </c>
      <c r="O14" s="37">
        <v>4</v>
      </c>
      <c r="P14" s="37">
        <v>4</v>
      </c>
      <c r="Q14" s="37">
        <v>4</v>
      </c>
      <c r="R14" s="37">
        <v>4</v>
      </c>
      <c r="S14" s="37">
        <v>3</v>
      </c>
      <c r="T14" s="37">
        <v>5</v>
      </c>
      <c r="U14" s="76">
        <f>SUM(L14:T14)</f>
        <v>35</v>
      </c>
      <c r="V14" s="77">
        <f>K14+U14</f>
        <v>70</v>
      </c>
      <c r="W14" s="76">
        <f t="shared" si="3"/>
        <v>-2</v>
      </c>
      <c r="X14" s="80"/>
      <c r="Y14" s="45"/>
      <c r="Z14" s="79"/>
    </row>
    <row r="15" spans="1:26" ht="20.25" customHeight="1">
      <c r="A15" s="81" t="str">
        <f>T('Friday Course'!A15)</f>
        <v>Bob &amp; The Blackholes</v>
      </c>
      <c r="B15" s="41">
        <v>5</v>
      </c>
      <c r="C15" s="37">
        <v>4</v>
      </c>
      <c r="D15" s="37">
        <v>3</v>
      </c>
      <c r="E15" s="37">
        <v>3</v>
      </c>
      <c r="F15" s="37">
        <v>4</v>
      </c>
      <c r="G15" s="37">
        <v>4</v>
      </c>
      <c r="H15" s="37">
        <v>3</v>
      </c>
      <c r="I15" s="37">
        <v>3</v>
      </c>
      <c r="J15" s="37">
        <v>4</v>
      </c>
      <c r="K15" s="76">
        <f>SUM(B15:J15)</f>
        <v>33</v>
      </c>
      <c r="L15" s="37">
        <v>3</v>
      </c>
      <c r="M15" s="37">
        <v>3</v>
      </c>
      <c r="N15" s="37">
        <v>3</v>
      </c>
      <c r="O15" s="37">
        <v>3</v>
      </c>
      <c r="P15" s="37">
        <v>4</v>
      </c>
      <c r="Q15" s="37">
        <v>4</v>
      </c>
      <c r="R15" s="37">
        <v>5</v>
      </c>
      <c r="S15" s="37">
        <v>3</v>
      </c>
      <c r="T15" s="37">
        <v>3</v>
      </c>
      <c r="U15" s="76">
        <f>SUM(L15:T15)</f>
        <v>31</v>
      </c>
      <c r="V15" s="77">
        <f>K15+U15</f>
        <v>64</v>
      </c>
      <c r="W15" s="76">
        <f t="shared" si="3"/>
        <v>-8</v>
      </c>
      <c r="X15" s="80"/>
      <c r="Y15" s="44" t="s">
        <v>83</v>
      </c>
      <c r="Z15" s="79"/>
    </row>
    <row r="16" spans="1:26" ht="20.25" customHeight="1">
      <c r="A16" s="29" t="str">
        <f>T('Friday Course'!A16)</f>
        <v>The Beer Whores</v>
      </c>
      <c r="B16" s="41">
        <v>4</v>
      </c>
      <c r="C16" s="37">
        <v>4</v>
      </c>
      <c r="D16" s="37">
        <v>3</v>
      </c>
      <c r="E16" s="37">
        <v>4</v>
      </c>
      <c r="F16" s="37">
        <v>5</v>
      </c>
      <c r="G16" s="37">
        <v>4</v>
      </c>
      <c r="H16" s="37">
        <v>4</v>
      </c>
      <c r="I16" s="37">
        <v>3</v>
      </c>
      <c r="J16" s="37">
        <v>4</v>
      </c>
      <c r="K16" s="76">
        <f>SUM(B16:J16)</f>
        <v>35</v>
      </c>
      <c r="L16" s="37">
        <v>3</v>
      </c>
      <c r="M16" s="37">
        <v>4</v>
      </c>
      <c r="N16" s="37">
        <v>3</v>
      </c>
      <c r="O16" s="37">
        <v>4</v>
      </c>
      <c r="P16" s="37">
        <v>4</v>
      </c>
      <c r="Q16" s="37">
        <v>5</v>
      </c>
      <c r="R16" s="37">
        <v>4</v>
      </c>
      <c r="S16" s="37">
        <v>3</v>
      </c>
      <c r="T16" s="37">
        <v>4</v>
      </c>
      <c r="U16" s="76">
        <f>SUM(L16:T16)</f>
        <v>34</v>
      </c>
      <c r="V16" s="77">
        <f>K16+U16</f>
        <v>69</v>
      </c>
      <c r="W16" s="76">
        <f t="shared" si="3"/>
        <v>-3</v>
      </c>
      <c r="X16" s="80"/>
      <c r="Y16" s="45"/>
      <c r="Z16" s="79"/>
    </row>
    <row r="17" spans="1:26" ht="20.25" customHeight="1">
      <c r="A17" s="29" t="str">
        <f>T('Friday Course'!A17)</f>
        <v>The Barbers of Seville</v>
      </c>
      <c r="B17" s="41">
        <v>4</v>
      </c>
      <c r="C17" s="37">
        <v>4</v>
      </c>
      <c r="D17" s="37">
        <v>4</v>
      </c>
      <c r="E17" s="37">
        <v>3</v>
      </c>
      <c r="F17" s="37">
        <v>5</v>
      </c>
      <c r="G17" s="37">
        <v>5</v>
      </c>
      <c r="H17" s="37">
        <v>3</v>
      </c>
      <c r="I17" s="37">
        <v>2</v>
      </c>
      <c r="J17" s="37">
        <v>3</v>
      </c>
      <c r="K17" s="76">
        <f t="shared" si="0"/>
        <v>33</v>
      </c>
      <c r="L17" s="37">
        <v>4</v>
      </c>
      <c r="M17" s="37">
        <v>4</v>
      </c>
      <c r="N17" s="37">
        <v>4</v>
      </c>
      <c r="O17" s="37">
        <v>3</v>
      </c>
      <c r="P17" s="37">
        <v>4</v>
      </c>
      <c r="Q17" s="37">
        <v>4</v>
      </c>
      <c r="R17" s="37">
        <v>4</v>
      </c>
      <c r="S17" s="37">
        <v>3</v>
      </c>
      <c r="T17" s="37">
        <v>4</v>
      </c>
      <c r="U17" s="76">
        <f t="shared" si="1"/>
        <v>34</v>
      </c>
      <c r="V17" s="77">
        <f t="shared" si="2"/>
        <v>67</v>
      </c>
      <c r="W17" s="76">
        <f t="shared" si="3"/>
        <v>-5</v>
      </c>
      <c r="X17" s="80"/>
      <c r="Y17" s="45"/>
      <c r="Z17" s="79"/>
    </row>
    <row r="18" spans="1:26" ht="20.25" customHeight="1">
      <c r="A18" s="29" t="str">
        <f>T('Friday Course'!A18)</f>
        <v>Mark &amp; The Manglers</v>
      </c>
      <c r="B18" s="41">
        <v>5</v>
      </c>
      <c r="C18" s="37">
        <v>4</v>
      </c>
      <c r="D18" s="37">
        <v>3</v>
      </c>
      <c r="E18" s="37">
        <v>5</v>
      </c>
      <c r="F18" s="37">
        <v>7</v>
      </c>
      <c r="G18" s="37">
        <v>6</v>
      </c>
      <c r="H18" s="37">
        <v>6</v>
      </c>
      <c r="I18" s="37">
        <v>2</v>
      </c>
      <c r="J18" s="37">
        <v>5</v>
      </c>
      <c r="K18" s="76">
        <f t="shared" si="0"/>
        <v>43</v>
      </c>
      <c r="L18" s="37">
        <v>5</v>
      </c>
      <c r="M18" s="37">
        <v>4</v>
      </c>
      <c r="N18" s="37">
        <v>3</v>
      </c>
      <c r="O18" s="37">
        <v>3</v>
      </c>
      <c r="P18" s="37">
        <v>5</v>
      </c>
      <c r="Q18" s="37">
        <v>4</v>
      </c>
      <c r="R18" s="37">
        <v>6</v>
      </c>
      <c r="S18" s="37">
        <v>3</v>
      </c>
      <c r="T18" s="37">
        <v>4</v>
      </c>
      <c r="U18" s="76">
        <f t="shared" si="1"/>
        <v>37</v>
      </c>
      <c r="V18" s="77">
        <f t="shared" si="2"/>
        <v>80</v>
      </c>
      <c r="W18" s="76">
        <f t="shared" si="3"/>
        <v>8</v>
      </c>
      <c r="X18" s="80"/>
      <c r="Y18" s="45"/>
      <c r="Z18" s="79"/>
    </row>
    <row r="19" spans="1:26" ht="21" customHeight="1">
      <c r="A19" s="81" t="str">
        <f>T('Friday Course'!A19)</f>
        <v>Troy &amp; The Trojans</v>
      </c>
      <c r="B19" s="42">
        <v>5</v>
      </c>
      <c r="C19" s="38">
        <v>5</v>
      </c>
      <c r="D19" s="38">
        <v>3</v>
      </c>
      <c r="E19" s="38">
        <v>3</v>
      </c>
      <c r="F19" s="38">
        <v>5</v>
      </c>
      <c r="G19" s="38">
        <v>5</v>
      </c>
      <c r="H19" s="38">
        <v>4</v>
      </c>
      <c r="I19" s="38">
        <v>3</v>
      </c>
      <c r="J19" s="38">
        <v>4</v>
      </c>
      <c r="K19" s="76">
        <f t="shared" si="0"/>
        <v>37</v>
      </c>
      <c r="L19" s="38">
        <v>4</v>
      </c>
      <c r="M19" s="38">
        <v>4</v>
      </c>
      <c r="N19" s="38">
        <v>3</v>
      </c>
      <c r="O19" s="38">
        <v>3</v>
      </c>
      <c r="P19" s="38">
        <v>4</v>
      </c>
      <c r="Q19" s="38">
        <v>4</v>
      </c>
      <c r="R19" s="38">
        <v>5</v>
      </c>
      <c r="S19" s="38">
        <v>4</v>
      </c>
      <c r="T19" s="38">
        <v>6</v>
      </c>
      <c r="U19" s="76">
        <f t="shared" si="1"/>
        <v>37</v>
      </c>
      <c r="V19" s="77">
        <f t="shared" si="2"/>
        <v>74</v>
      </c>
      <c r="W19" s="76">
        <f t="shared" si="3"/>
        <v>2</v>
      </c>
      <c r="X19" s="80"/>
      <c r="Y19" s="44" t="s">
        <v>84</v>
      </c>
      <c r="Z19" s="79"/>
    </row>
    <row r="20" spans="1:26" ht="21" customHeight="1">
      <c r="A20" s="29" t="str">
        <f>T('Friday Course'!A20)</f>
        <v>Tommy &amp; the Tutones</v>
      </c>
      <c r="B20" s="41">
        <v>4</v>
      </c>
      <c r="C20" s="37">
        <v>4</v>
      </c>
      <c r="D20" s="37">
        <v>4</v>
      </c>
      <c r="E20" s="37">
        <v>4</v>
      </c>
      <c r="F20" s="37">
        <v>5</v>
      </c>
      <c r="G20" s="37">
        <v>3</v>
      </c>
      <c r="H20" s="37">
        <v>4</v>
      </c>
      <c r="I20" s="37">
        <v>3</v>
      </c>
      <c r="J20" s="37">
        <v>3</v>
      </c>
      <c r="K20" s="76">
        <f t="shared" si="0"/>
        <v>34</v>
      </c>
      <c r="L20" s="37">
        <v>4</v>
      </c>
      <c r="M20" s="37">
        <v>5</v>
      </c>
      <c r="N20" s="37">
        <v>3</v>
      </c>
      <c r="O20" s="37">
        <v>4</v>
      </c>
      <c r="P20" s="37">
        <v>4</v>
      </c>
      <c r="Q20" s="37">
        <v>4</v>
      </c>
      <c r="R20" s="37">
        <v>5</v>
      </c>
      <c r="S20" s="37">
        <v>3</v>
      </c>
      <c r="T20" s="37">
        <v>5</v>
      </c>
      <c r="U20" s="76">
        <f t="shared" si="1"/>
        <v>37</v>
      </c>
      <c r="V20" s="77">
        <f t="shared" si="2"/>
        <v>71</v>
      </c>
      <c r="W20" s="76">
        <f t="shared" si="3"/>
        <v>-1</v>
      </c>
      <c r="X20" s="80"/>
      <c r="Y20" s="45"/>
      <c r="Z20" s="79"/>
    </row>
    <row r="21" spans="1:26" ht="21" customHeight="1">
      <c r="A21" s="29" t="str">
        <f>T('Friday Course'!A21)</f>
        <v>The Tomahawks</v>
      </c>
      <c r="B21" s="41">
        <v>5</v>
      </c>
      <c r="C21" s="37">
        <v>4</v>
      </c>
      <c r="D21" s="37">
        <v>3</v>
      </c>
      <c r="E21" s="37">
        <v>5</v>
      </c>
      <c r="F21" s="37">
        <v>5</v>
      </c>
      <c r="G21" s="37">
        <v>5</v>
      </c>
      <c r="H21" s="37">
        <v>4</v>
      </c>
      <c r="I21" s="37">
        <v>4</v>
      </c>
      <c r="J21" s="37">
        <v>5</v>
      </c>
      <c r="K21" s="76">
        <f t="shared" si="0"/>
        <v>40</v>
      </c>
      <c r="L21" s="37">
        <v>4</v>
      </c>
      <c r="M21" s="37">
        <v>4</v>
      </c>
      <c r="N21" s="37">
        <v>4</v>
      </c>
      <c r="O21" s="37">
        <v>5</v>
      </c>
      <c r="P21" s="37">
        <v>4</v>
      </c>
      <c r="Q21" s="37">
        <v>4</v>
      </c>
      <c r="R21" s="37">
        <v>4</v>
      </c>
      <c r="S21" s="37">
        <v>3</v>
      </c>
      <c r="T21" s="37">
        <v>4</v>
      </c>
      <c r="U21" s="76">
        <f t="shared" si="1"/>
        <v>36</v>
      </c>
      <c r="V21" s="77">
        <f t="shared" si="2"/>
        <v>76</v>
      </c>
      <c r="W21" s="76">
        <f t="shared" si="3"/>
        <v>4</v>
      </c>
      <c r="X21" s="80"/>
      <c r="Y21" s="45"/>
      <c r="Z21" s="79"/>
    </row>
    <row r="22" spans="1:26" ht="21" customHeight="1">
      <c r="A22" s="29" t="str">
        <f>T('Friday Course'!A22)</f>
        <v>Lulu Lumpkin &amp; The Broken Shaft Boys</v>
      </c>
      <c r="B22" s="41">
        <v>4</v>
      </c>
      <c r="C22" s="37">
        <v>3</v>
      </c>
      <c r="D22" s="37">
        <v>4</v>
      </c>
      <c r="E22" s="37">
        <v>4</v>
      </c>
      <c r="F22" s="37">
        <v>6</v>
      </c>
      <c r="G22" s="37">
        <v>4</v>
      </c>
      <c r="H22" s="37">
        <v>5</v>
      </c>
      <c r="I22" s="37">
        <v>3</v>
      </c>
      <c r="J22" s="37">
        <v>4</v>
      </c>
      <c r="K22" s="76">
        <f>SUM(B22:J22)</f>
        <v>37</v>
      </c>
      <c r="L22" s="37">
        <v>4</v>
      </c>
      <c r="M22" s="37">
        <v>4</v>
      </c>
      <c r="N22" s="37">
        <v>3</v>
      </c>
      <c r="O22" s="37">
        <v>5</v>
      </c>
      <c r="P22" s="37">
        <v>3</v>
      </c>
      <c r="Q22" s="37">
        <v>4</v>
      </c>
      <c r="R22" s="37">
        <v>5</v>
      </c>
      <c r="S22" s="37">
        <v>4</v>
      </c>
      <c r="T22" s="37">
        <v>4</v>
      </c>
      <c r="U22" s="76">
        <f>SUM(L22:T22)</f>
        <v>36</v>
      </c>
      <c r="V22" s="77">
        <f>K22+U22</f>
        <v>73</v>
      </c>
      <c r="W22" s="76">
        <f t="shared" si="3"/>
        <v>1</v>
      </c>
      <c r="X22" s="80"/>
      <c r="Y22" s="45"/>
      <c r="Z22" s="79"/>
    </row>
    <row r="23" spans="1:26" ht="21" customHeight="1">
      <c r="A23" s="82" t="str">
        <f>T('Friday Course'!A23)</f>
        <v>Ted &amp; The Show Macs</v>
      </c>
      <c r="B23" s="41">
        <v>4</v>
      </c>
      <c r="C23" s="37">
        <v>5</v>
      </c>
      <c r="D23" s="37">
        <v>4</v>
      </c>
      <c r="E23" s="37">
        <v>4</v>
      </c>
      <c r="F23" s="37">
        <v>5</v>
      </c>
      <c r="G23" s="37">
        <v>4</v>
      </c>
      <c r="H23" s="37">
        <v>4</v>
      </c>
      <c r="I23" s="37">
        <v>4</v>
      </c>
      <c r="J23" s="37">
        <v>4</v>
      </c>
      <c r="K23" s="76">
        <f>SUM(B23:J23)</f>
        <v>38</v>
      </c>
      <c r="L23" s="37">
        <v>4</v>
      </c>
      <c r="M23" s="37">
        <v>4</v>
      </c>
      <c r="N23" s="37">
        <v>2</v>
      </c>
      <c r="O23" s="37">
        <v>4</v>
      </c>
      <c r="P23" s="37">
        <v>5</v>
      </c>
      <c r="Q23" s="37">
        <v>5</v>
      </c>
      <c r="R23" s="37">
        <v>4</v>
      </c>
      <c r="S23" s="37">
        <v>4</v>
      </c>
      <c r="T23" s="37">
        <v>4</v>
      </c>
      <c r="U23" s="76">
        <f>SUM(L23:T23)</f>
        <v>36</v>
      </c>
      <c r="V23" s="77">
        <f>K23+U23</f>
        <v>74</v>
      </c>
      <c r="W23" s="76">
        <f t="shared" si="3"/>
        <v>2</v>
      </c>
      <c r="X23" s="80"/>
      <c r="Y23" s="44" t="s">
        <v>82</v>
      </c>
      <c r="Z23" s="79"/>
    </row>
    <row r="24" spans="1:26" ht="21" customHeight="1">
      <c r="A24" s="29" t="str">
        <f>T('Friday Course'!A24)</f>
        <v>Mudslingers</v>
      </c>
      <c r="B24" s="41">
        <v>5</v>
      </c>
      <c r="C24" s="37">
        <v>4</v>
      </c>
      <c r="D24" s="37">
        <v>4</v>
      </c>
      <c r="E24" s="37">
        <v>6</v>
      </c>
      <c r="F24" s="37">
        <v>4</v>
      </c>
      <c r="G24" s="37">
        <v>4</v>
      </c>
      <c r="H24" s="37">
        <v>5</v>
      </c>
      <c r="I24" s="37">
        <v>3</v>
      </c>
      <c r="J24" s="37">
        <v>5</v>
      </c>
      <c r="K24" s="76">
        <f>SUM(B24:J24)</f>
        <v>40</v>
      </c>
      <c r="L24" s="37">
        <v>4</v>
      </c>
      <c r="M24" s="37">
        <v>2</v>
      </c>
      <c r="N24" s="37">
        <v>2</v>
      </c>
      <c r="O24" s="37">
        <v>5</v>
      </c>
      <c r="P24" s="37">
        <v>5</v>
      </c>
      <c r="Q24" s="37">
        <v>4</v>
      </c>
      <c r="R24" s="37">
        <v>5</v>
      </c>
      <c r="S24" s="37">
        <v>4</v>
      </c>
      <c r="T24" s="37">
        <v>5</v>
      </c>
      <c r="U24" s="76">
        <f>SUM(L24:T24)</f>
        <v>36</v>
      </c>
      <c r="V24" s="77">
        <f>K24+U24</f>
        <v>76</v>
      </c>
      <c r="W24" s="76">
        <f t="shared" si="3"/>
        <v>4</v>
      </c>
      <c r="X24" s="80"/>
      <c r="Y24" s="45"/>
      <c r="Z24" s="79"/>
    </row>
    <row r="25" spans="1:26" ht="21" customHeight="1" thickBot="1">
      <c r="A25" s="83" t="str">
        <f>T('Friday Course'!A25)</f>
        <v>The Muffers</v>
      </c>
      <c r="B25" s="43">
        <v>5</v>
      </c>
      <c r="C25" s="39">
        <v>5</v>
      </c>
      <c r="D25" s="39">
        <v>4</v>
      </c>
      <c r="E25" s="39">
        <v>6</v>
      </c>
      <c r="F25" s="39">
        <v>5</v>
      </c>
      <c r="G25" s="39">
        <v>5</v>
      </c>
      <c r="H25" s="39">
        <v>4</v>
      </c>
      <c r="I25" s="39">
        <v>3</v>
      </c>
      <c r="J25" s="39">
        <v>5</v>
      </c>
      <c r="K25" s="84">
        <f>SUM(B25:J25)</f>
        <v>42</v>
      </c>
      <c r="L25" s="39">
        <v>6</v>
      </c>
      <c r="M25" s="39">
        <v>5</v>
      </c>
      <c r="N25" s="39">
        <v>3</v>
      </c>
      <c r="O25" s="39">
        <v>6</v>
      </c>
      <c r="P25" s="39">
        <v>4</v>
      </c>
      <c r="Q25" s="39">
        <v>5</v>
      </c>
      <c r="R25" s="39">
        <v>6</v>
      </c>
      <c r="S25" s="39">
        <v>4</v>
      </c>
      <c r="T25" s="39">
        <v>5</v>
      </c>
      <c r="U25" s="85">
        <f>SUM(L25:T25)</f>
        <v>44</v>
      </c>
      <c r="V25" s="86">
        <f>K25+U25</f>
        <v>86</v>
      </c>
      <c r="W25" s="85">
        <f t="shared" si="3"/>
        <v>14</v>
      </c>
      <c r="X25" s="87"/>
      <c r="Y25" s="44" t="s">
        <v>82</v>
      </c>
      <c r="Z25" s="79"/>
    </row>
    <row r="26" spans="1:26" ht="21" customHeight="1" thickTop="1">
      <c r="A26" s="88" t="s">
        <v>10</v>
      </c>
      <c r="B26" s="89">
        <f aca="true" t="shared" si="4" ref="B26:V26">MIN(B7:B25)</f>
        <v>3</v>
      </c>
      <c r="C26" s="89">
        <f t="shared" si="4"/>
        <v>3</v>
      </c>
      <c r="D26" s="89">
        <f t="shared" si="4"/>
        <v>3</v>
      </c>
      <c r="E26" s="89">
        <f t="shared" si="4"/>
        <v>3</v>
      </c>
      <c r="F26" s="89">
        <f t="shared" si="4"/>
        <v>4</v>
      </c>
      <c r="G26" s="89">
        <f t="shared" si="4"/>
        <v>3</v>
      </c>
      <c r="H26" s="89">
        <f t="shared" si="4"/>
        <v>3</v>
      </c>
      <c r="I26" s="89">
        <f t="shared" si="4"/>
        <v>2</v>
      </c>
      <c r="J26" s="90">
        <f t="shared" si="4"/>
        <v>3</v>
      </c>
      <c r="K26" s="91">
        <f t="shared" si="4"/>
        <v>31</v>
      </c>
      <c r="L26" s="92">
        <f t="shared" si="4"/>
        <v>3</v>
      </c>
      <c r="M26" s="89">
        <f t="shared" si="4"/>
        <v>2</v>
      </c>
      <c r="N26" s="89">
        <f t="shared" si="4"/>
        <v>2</v>
      </c>
      <c r="O26" s="89">
        <f t="shared" si="4"/>
        <v>3</v>
      </c>
      <c r="P26" s="89">
        <f t="shared" si="4"/>
        <v>3</v>
      </c>
      <c r="Q26" s="89">
        <f t="shared" si="4"/>
        <v>3</v>
      </c>
      <c r="R26" s="89">
        <f t="shared" si="4"/>
        <v>4</v>
      </c>
      <c r="S26" s="89">
        <f t="shared" si="4"/>
        <v>3</v>
      </c>
      <c r="T26" s="90">
        <f t="shared" si="4"/>
        <v>3</v>
      </c>
      <c r="U26" s="91">
        <f t="shared" si="4"/>
        <v>31</v>
      </c>
      <c r="V26" s="93">
        <f t="shared" si="4"/>
        <v>64</v>
      </c>
      <c r="W26" s="94"/>
      <c r="X26" s="94"/>
      <c r="Y26" s="94"/>
      <c r="Z26" s="94"/>
    </row>
    <row r="27" spans="1:26" ht="16.5" customHeight="1">
      <c r="A27" s="95" t="s">
        <v>11</v>
      </c>
      <c r="B27" s="96">
        <f>COUNTIF(B7:B25,B26)</f>
        <v>3</v>
      </c>
      <c r="C27" s="96">
        <f aca="true" t="shared" si="5" ref="C27:L27">COUNTIF(C7:C25,C26)</f>
        <v>2</v>
      </c>
      <c r="D27" s="96">
        <f t="shared" si="5"/>
        <v>12</v>
      </c>
      <c r="E27" s="96">
        <f t="shared" si="5"/>
        <v>4</v>
      </c>
      <c r="F27" s="96">
        <f t="shared" si="5"/>
        <v>7</v>
      </c>
      <c r="G27" s="96">
        <f t="shared" si="5"/>
        <v>4</v>
      </c>
      <c r="H27" s="96">
        <f t="shared" si="5"/>
        <v>4</v>
      </c>
      <c r="I27" s="96">
        <f t="shared" si="5"/>
        <v>2</v>
      </c>
      <c r="J27" s="96">
        <f t="shared" si="5"/>
        <v>2</v>
      </c>
      <c r="K27" s="97"/>
      <c r="L27" s="96">
        <f t="shared" si="5"/>
        <v>5</v>
      </c>
      <c r="M27" s="96">
        <f aca="true" t="shared" si="6" ref="M27:T27">COUNTIF(M7:M25,M26)</f>
        <v>1</v>
      </c>
      <c r="N27" s="96">
        <f t="shared" si="6"/>
        <v>3</v>
      </c>
      <c r="O27" s="96">
        <f t="shared" si="6"/>
        <v>8</v>
      </c>
      <c r="P27" s="96">
        <f t="shared" si="6"/>
        <v>2</v>
      </c>
      <c r="Q27" s="96">
        <f t="shared" si="6"/>
        <v>2</v>
      </c>
      <c r="R27" s="96">
        <f t="shared" si="6"/>
        <v>8</v>
      </c>
      <c r="S27" s="96">
        <f t="shared" si="6"/>
        <v>14</v>
      </c>
      <c r="T27" s="96">
        <f t="shared" si="6"/>
        <v>1</v>
      </c>
      <c r="U27" s="97"/>
      <c r="V27" s="97"/>
      <c r="W27" s="98"/>
      <c r="X27" s="98"/>
      <c r="Y27" s="98"/>
      <c r="Z27" s="98"/>
    </row>
    <row r="28" spans="1:26" ht="16.5" customHeight="1">
      <c r="A28" s="95" t="s">
        <v>29</v>
      </c>
      <c r="B28" s="96">
        <f>COUNTIF(B7:B25,B5)</f>
        <v>10</v>
      </c>
      <c r="C28" s="96">
        <f aca="true" t="shared" si="7" ref="C28:J28">COUNTIF(C7:C25,C5)</f>
        <v>12</v>
      </c>
      <c r="D28" s="96">
        <f t="shared" si="7"/>
        <v>12</v>
      </c>
      <c r="E28" s="96">
        <f t="shared" si="7"/>
        <v>11</v>
      </c>
      <c r="F28" s="96">
        <f t="shared" si="7"/>
        <v>8</v>
      </c>
      <c r="G28" s="96">
        <f t="shared" si="7"/>
        <v>10</v>
      </c>
      <c r="H28" s="96">
        <f t="shared" si="7"/>
        <v>11</v>
      </c>
      <c r="I28" s="96">
        <f t="shared" si="7"/>
        <v>15</v>
      </c>
      <c r="J28" s="96">
        <f t="shared" si="7"/>
        <v>6</v>
      </c>
      <c r="K28" s="97"/>
      <c r="L28" s="96">
        <f aca="true" t="shared" si="8" ref="L28:T28">COUNTIF(L7:L25,L5)</f>
        <v>12</v>
      </c>
      <c r="M28" s="96">
        <f t="shared" si="8"/>
        <v>12</v>
      </c>
      <c r="N28" s="96">
        <f t="shared" si="8"/>
        <v>14</v>
      </c>
      <c r="O28" s="96">
        <f t="shared" si="8"/>
        <v>4</v>
      </c>
      <c r="P28" s="96">
        <f t="shared" si="8"/>
        <v>12</v>
      </c>
      <c r="Q28" s="96">
        <f t="shared" si="8"/>
        <v>12</v>
      </c>
      <c r="R28" s="96">
        <f t="shared" si="8"/>
        <v>9</v>
      </c>
      <c r="S28" s="96">
        <f t="shared" si="8"/>
        <v>14</v>
      </c>
      <c r="T28" s="96">
        <f t="shared" si="8"/>
        <v>10</v>
      </c>
      <c r="U28" s="97"/>
      <c r="V28" s="97"/>
      <c r="W28" s="98"/>
      <c r="X28" s="98"/>
      <c r="Y28" s="98"/>
      <c r="Z28" s="98"/>
    </row>
    <row r="29" spans="1:26" ht="16.5" customHeight="1">
      <c r="A29" s="88" t="s">
        <v>30</v>
      </c>
      <c r="B29" s="96">
        <f>COUNTIF(B7:B25,B5-1)</f>
        <v>3</v>
      </c>
      <c r="C29" s="96">
        <f aca="true" t="shared" si="9" ref="C29:J29">COUNTIF(C7:C25,C5-1)</f>
        <v>2</v>
      </c>
      <c r="D29" s="96">
        <f t="shared" si="9"/>
        <v>0</v>
      </c>
      <c r="E29" s="96">
        <f t="shared" si="9"/>
        <v>4</v>
      </c>
      <c r="F29" s="96">
        <f t="shared" si="9"/>
        <v>7</v>
      </c>
      <c r="G29" s="96">
        <f t="shared" si="9"/>
        <v>4</v>
      </c>
      <c r="H29" s="96">
        <f t="shared" si="9"/>
        <v>4</v>
      </c>
      <c r="I29" s="96">
        <f t="shared" si="9"/>
        <v>2</v>
      </c>
      <c r="J29" s="96">
        <f t="shared" si="9"/>
        <v>11</v>
      </c>
      <c r="K29" s="97"/>
      <c r="L29" s="96">
        <f aca="true" t="shared" si="10" ref="L29:T29">COUNTIF(L7:L25,L5-1)</f>
        <v>5</v>
      </c>
      <c r="M29" s="96">
        <f t="shared" si="10"/>
        <v>3</v>
      </c>
      <c r="N29" s="96">
        <f t="shared" si="10"/>
        <v>3</v>
      </c>
      <c r="O29" s="96">
        <f t="shared" si="10"/>
        <v>6</v>
      </c>
      <c r="P29" s="96">
        <f t="shared" si="10"/>
        <v>2</v>
      </c>
      <c r="Q29" s="96">
        <f t="shared" si="10"/>
        <v>2</v>
      </c>
      <c r="R29" s="96">
        <f t="shared" si="10"/>
        <v>8</v>
      </c>
      <c r="S29" s="96">
        <f t="shared" si="10"/>
        <v>0</v>
      </c>
      <c r="T29" s="96">
        <f t="shared" si="10"/>
        <v>1</v>
      </c>
      <c r="U29" s="97"/>
      <c r="V29" s="97"/>
      <c r="W29" s="98"/>
      <c r="X29" s="98"/>
      <c r="Y29" s="98"/>
      <c r="Z29" s="98"/>
    </row>
    <row r="30" spans="1:26" ht="16.5" customHeight="1">
      <c r="A30" s="88" t="s">
        <v>31</v>
      </c>
      <c r="B30" s="96">
        <f>COUNTIF(B7:B25,B5-2)</f>
        <v>0</v>
      </c>
      <c r="C30" s="96">
        <f aca="true" t="shared" si="11" ref="C30:J30">COUNTIF(C7:C25,C5-2)</f>
        <v>0</v>
      </c>
      <c r="D30" s="96">
        <f t="shared" si="11"/>
        <v>0</v>
      </c>
      <c r="E30" s="96">
        <f t="shared" si="11"/>
        <v>0</v>
      </c>
      <c r="F30" s="96">
        <f t="shared" si="11"/>
        <v>0</v>
      </c>
      <c r="G30" s="96">
        <f t="shared" si="11"/>
        <v>0</v>
      </c>
      <c r="H30" s="96">
        <f t="shared" si="11"/>
        <v>0</v>
      </c>
      <c r="I30" s="96">
        <f t="shared" si="11"/>
        <v>0</v>
      </c>
      <c r="J30" s="96">
        <f t="shared" si="11"/>
        <v>2</v>
      </c>
      <c r="K30" s="97"/>
      <c r="L30" s="96">
        <f aca="true" t="shared" si="12" ref="L30:T30">COUNTIF(L7:L25,L5-2)</f>
        <v>0</v>
      </c>
      <c r="M30" s="96">
        <f t="shared" si="12"/>
        <v>1</v>
      </c>
      <c r="N30" s="96">
        <f t="shared" si="12"/>
        <v>0</v>
      </c>
      <c r="O30" s="96">
        <f t="shared" si="12"/>
        <v>8</v>
      </c>
      <c r="P30" s="96">
        <f t="shared" si="12"/>
        <v>0</v>
      </c>
      <c r="Q30" s="96">
        <f t="shared" si="12"/>
        <v>0</v>
      </c>
      <c r="R30" s="96">
        <f t="shared" si="12"/>
        <v>0</v>
      </c>
      <c r="S30" s="96">
        <f t="shared" si="12"/>
        <v>0</v>
      </c>
      <c r="T30" s="96">
        <f t="shared" si="12"/>
        <v>0</v>
      </c>
      <c r="U30" s="97"/>
      <c r="V30" s="97"/>
      <c r="W30" s="98"/>
      <c r="X30" s="98"/>
      <c r="Y30" s="98"/>
      <c r="Z30" s="98"/>
    </row>
    <row r="31" spans="1:26" ht="16.5" customHeight="1">
      <c r="A31" s="88" t="s">
        <v>32</v>
      </c>
      <c r="B31" s="96">
        <f>COUNTIF(B7:B25,"&gt;4")</f>
        <v>6</v>
      </c>
      <c r="C31" s="96">
        <f>COUNTIF(C7:C25,"&gt;4")</f>
        <v>5</v>
      </c>
      <c r="D31" s="96">
        <f>COUNTIF(D7:D25,"&gt;3")</f>
        <v>7</v>
      </c>
      <c r="E31" s="96">
        <f>COUNTIF(E7:E25,"&gt;4")</f>
        <v>4</v>
      </c>
      <c r="F31" s="96">
        <f>COUNTIF(F7:F25,"&gt;5")</f>
        <v>4</v>
      </c>
      <c r="G31" s="96">
        <f>COUNTIF(G7:G25,"&gt;3")</f>
        <v>15</v>
      </c>
      <c r="H31" s="96">
        <f>COUNTIF(H7:H25,"&gt;4")</f>
        <v>4</v>
      </c>
      <c r="I31" s="96">
        <f>COUNTIF(I7:I25,"&gt;4")</f>
        <v>0</v>
      </c>
      <c r="J31" s="96">
        <f>COUNTIF(J7:J25,"&gt;5")</f>
        <v>0</v>
      </c>
      <c r="K31" s="97"/>
      <c r="L31" s="96">
        <f aca="true" t="shared" si="13" ref="L31:T31">COUNTIF(L7:L25,"&gt;4")</f>
        <v>2</v>
      </c>
      <c r="M31" s="96">
        <f>COUNTIF(M7:M25,"&gt;5")</f>
        <v>0</v>
      </c>
      <c r="N31" s="96">
        <f>COUNTIF(N7:N25,"&gt;3")</f>
        <v>2</v>
      </c>
      <c r="O31" s="96">
        <f t="shared" si="13"/>
        <v>5</v>
      </c>
      <c r="P31" s="96">
        <f t="shared" si="13"/>
        <v>5</v>
      </c>
      <c r="Q31" s="96">
        <f>COUNTIF(Q7:Q25,"&gt;5")</f>
        <v>0</v>
      </c>
      <c r="R31" s="96">
        <f>COUNTIF(R7:R25,"&gt;3")</f>
        <v>19</v>
      </c>
      <c r="S31" s="96">
        <f t="shared" si="13"/>
        <v>0</v>
      </c>
      <c r="T31" s="96">
        <f t="shared" si="13"/>
        <v>8</v>
      </c>
      <c r="U31" s="97"/>
      <c r="V31" s="97"/>
      <c r="W31" s="98"/>
      <c r="X31" s="98"/>
      <c r="Y31" s="98"/>
      <c r="Z31" s="98"/>
    </row>
    <row r="32" spans="1:26" ht="16.5" customHeight="1">
      <c r="A32" s="88" t="s">
        <v>51</v>
      </c>
      <c r="B32" s="99">
        <f>AVERAGE(B7:B25)</f>
        <v>4.157894736842105</v>
      </c>
      <c r="C32" s="99">
        <f>AVERAGE(C7:C25)</f>
        <v>4.157894736842105</v>
      </c>
      <c r="D32" s="99">
        <f>AVERAGE(D7:D25)</f>
        <v>3.3684210526315788</v>
      </c>
      <c r="E32" s="99">
        <f>AVERAGE(E7:E25)</f>
        <v>4.105263157894737</v>
      </c>
      <c r="F32" s="99">
        <f>AVERAGE(F7:F25)</f>
        <v>4.894736842105263</v>
      </c>
      <c r="G32" s="99">
        <f>AVERAGE(G7:G25)</f>
        <v>4.105263157894737</v>
      </c>
      <c r="H32" s="99">
        <f>AVERAGE(H7:H25)</f>
        <v>4.052631578947368</v>
      </c>
      <c r="I32" s="99">
        <f>AVERAGE(I7:I25)</f>
        <v>3</v>
      </c>
      <c r="J32" s="100">
        <f>AVERAGE(J7:J25)</f>
        <v>4.2105263157894735</v>
      </c>
      <c r="K32" s="101">
        <f>SUM(B32:J32)</f>
        <v>36.05263157894737</v>
      </c>
      <c r="L32" s="102">
        <f>AVERAGE(L7:L25)</f>
        <v>3.8947368421052633</v>
      </c>
      <c r="M32" s="99">
        <f>AVERAGE(M7:M25)</f>
        <v>3.8947368421052633</v>
      </c>
      <c r="N32" s="99">
        <f>AVERAGE(N7:N25)</f>
        <v>2.9473684210526314</v>
      </c>
      <c r="O32" s="99">
        <f>AVERAGE(O7:O25)</f>
        <v>3.8947368421052633</v>
      </c>
      <c r="P32" s="99">
        <f>AVERAGE(P7:P25)</f>
        <v>4.157894736842105</v>
      </c>
      <c r="Q32" s="99">
        <f>AVERAGE(Q7:Q25)</f>
        <v>4.157894736842105</v>
      </c>
      <c r="R32" s="99">
        <f>AVERAGE(R7:R25)</f>
        <v>4.684210526315789</v>
      </c>
      <c r="S32" s="99">
        <f>AVERAGE(S7:S25)</f>
        <v>3.263157894736842</v>
      </c>
      <c r="T32" s="100">
        <f>AVERAGE(T7:T25)</f>
        <v>4.473684210526316</v>
      </c>
      <c r="U32" s="103">
        <f>SUM(L32:T32)</f>
        <v>35.36842105263158</v>
      </c>
      <c r="V32" s="104">
        <f>SUM(K32,U32)</f>
        <v>71.42105263157896</v>
      </c>
      <c r="W32" s="98"/>
      <c r="X32" s="98"/>
      <c r="Y32" s="98"/>
      <c r="Z32" s="98"/>
    </row>
    <row r="33" spans="1:26" ht="16.5" customHeight="1">
      <c r="A33" s="88" t="s">
        <v>60</v>
      </c>
      <c r="B33" s="99">
        <f>(B32-B5)</f>
        <v>0.1578947368421053</v>
      </c>
      <c r="C33" s="99">
        <f>(C32-C5)</f>
        <v>0.1578947368421053</v>
      </c>
      <c r="D33" s="99">
        <f>(D32-D5)</f>
        <v>0.36842105263157876</v>
      </c>
      <c r="E33" s="99">
        <f>(E32-E5)</f>
        <v>0.10526315789473717</v>
      </c>
      <c r="F33" s="99">
        <f>(F32-F5)</f>
        <v>-0.10526315789473717</v>
      </c>
      <c r="G33" s="99">
        <f>(G32-G5)</f>
        <v>0.10526315789473717</v>
      </c>
      <c r="H33" s="99">
        <f>(H32-H5)</f>
        <v>0.05263157894736814</v>
      </c>
      <c r="I33" s="99">
        <f>(I32-I5)</f>
        <v>0</v>
      </c>
      <c r="J33" s="100">
        <f>(J32-J5)</f>
        <v>-0.7894736842105265</v>
      </c>
      <c r="K33" s="101">
        <f>SUM(B33:J33)</f>
        <v>0.05263157894736814</v>
      </c>
      <c r="L33" s="105">
        <f>(L32-L5)</f>
        <v>-0.10526315789473673</v>
      </c>
      <c r="M33" s="99">
        <f>(M32-M5)</f>
        <v>-0.10526315789473673</v>
      </c>
      <c r="N33" s="99">
        <f>(N32-N5)</f>
        <v>-0.052631578947368585</v>
      </c>
      <c r="O33" s="99">
        <f>(O32-O5)</f>
        <v>-1.1052631578947367</v>
      </c>
      <c r="P33" s="99">
        <f>(P32-P5)</f>
        <v>0.1578947368421053</v>
      </c>
      <c r="Q33" s="99">
        <f>(Q32-Q5)</f>
        <v>0.1578947368421053</v>
      </c>
      <c r="R33" s="99">
        <f>(R32-R5)</f>
        <v>-0.3157894736842106</v>
      </c>
      <c r="S33" s="99">
        <f>(S32-S5)</f>
        <v>0.26315789473684204</v>
      </c>
      <c r="T33" s="106">
        <f>(T32-T5)</f>
        <v>0.47368421052631593</v>
      </c>
      <c r="U33" s="107">
        <f>SUM(L33:T33)</f>
        <v>-0.6315789473684208</v>
      </c>
      <c r="V33" s="104">
        <f>SUM(K33,U33)</f>
        <v>-0.5789473684210527</v>
      </c>
      <c r="W33" s="98"/>
      <c r="X33" s="98"/>
      <c r="Y33" s="98"/>
      <c r="Z33" s="98"/>
    </row>
    <row r="34" spans="11:22" s="98" customFormat="1" ht="19.5" customHeight="1">
      <c r="K34" s="108"/>
      <c r="L34" s="108"/>
      <c r="M34" s="108"/>
      <c r="N34" s="108"/>
      <c r="O34" s="109" t="s">
        <v>17</v>
      </c>
      <c r="P34" s="110"/>
      <c r="Q34" s="110"/>
      <c r="R34" s="110"/>
      <c r="S34" s="110"/>
      <c r="T34" s="110"/>
      <c r="U34" s="110"/>
      <c r="V34" s="110"/>
    </row>
    <row r="35" spans="1:22" ht="19.5" customHeight="1">
      <c r="A35" s="46" t="s">
        <v>85</v>
      </c>
      <c r="B35" s="47"/>
      <c r="C35" s="47"/>
      <c r="D35" s="47"/>
      <c r="E35" s="47"/>
      <c r="F35" s="47"/>
      <c r="G35" s="47"/>
      <c r="H35" s="47"/>
      <c r="I35" s="111"/>
      <c r="J35" s="111"/>
      <c r="K35" s="111"/>
      <c r="L35" s="111"/>
      <c r="M35" s="111"/>
      <c r="N35" s="112"/>
      <c r="O35" s="48" t="s">
        <v>37</v>
      </c>
      <c r="P35" s="65"/>
      <c r="V35" s="112" t="s">
        <v>18</v>
      </c>
    </row>
    <row r="36" spans="1:24" ht="19.5" customHeight="1">
      <c r="A36" s="46" t="s">
        <v>86</v>
      </c>
      <c r="B36" s="47"/>
      <c r="C36" s="47"/>
      <c r="D36" s="47"/>
      <c r="E36" s="47"/>
      <c r="F36" s="47"/>
      <c r="G36" s="47"/>
      <c r="H36" s="47"/>
      <c r="I36" s="111"/>
      <c r="J36" s="111"/>
      <c r="K36" s="111"/>
      <c r="L36" s="111"/>
      <c r="M36" s="111"/>
      <c r="O36" s="48" t="s">
        <v>38</v>
      </c>
      <c r="V36" s="48" t="s">
        <v>19</v>
      </c>
      <c r="X36" s="113">
        <f>SUM(B31:T31)</f>
        <v>86</v>
      </c>
    </row>
    <row r="37" spans="1:24" ht="19.5" customHeight="1">
      <c r="A37" s="46" t="s">
        <v>87</v>
      </c>
      <c r="B37" s="47"/>
      <c r="C37" s="47"/>
      <c r="D37" s="47"/>
      <c r="E37" s="47"/>
      <c r="F37" s="47"/>
      <c r="G37" s="47"/>
      <c r="H37" s="47"/>
      <c r="O37" s="48" t="s">
        <v>39</v>
      </c>
      <c r="V37" s="48" t="s">
        <v>20</v>
      </c>
      <c r="X37" s="113">
        <f>SUM(B28:T28)</f>
        <v>194</v>
      </c>
    </row>
    <row r="38" spans="1:26" ht="19.5" customHeight="1">
      <c r="A38" s="46" t="s">
        <v>88</v>
      </c>
      <c r="B38" s="47"/>
      <c r="C38" s="47"/>
      <c r="D38" s="47"/>
      <c r="E38" s="47"/>
      <c r="F38" s="47"/>
      <c r="G38" s="47"/>
      <c r="H38" s="47"/>
      <c r="O38" s="48" t="s">
        <v>40</v>
      </c>
      <c r="P38" s="114"/>
      <c r="Q38" s="114"/>
      <c r="R38" s="114"/>
      <c r="S38" s="114"/>
      <c r="T38" s="114"/>
      <c r="U38" s="115"/>
      <c r="V38" s="48" t="s">
        <v>21</v>
      </c>
      <c r="W38" s="114"/>
      <c r="X38" s="113">
        <f>SUM(B29:T29)</f>
        <v>67</v>
      </c>
      <c r="Y38" s="114"/>
      <c r="Z38" s="114"/>
    </row>
    <row r="39" spans="1:24" ht="19.5" customHeight="1">
      <c r="A39" s="46" t="s">
        <v>89</v>
      </c>
      <c r="B39" s="47"/>
      <c r="C39" s="47"/>
      <c r="D39" s="47"/>
      <c r="E39" s="47"/>
      <c r="F39" s="47"/>
      <c r="G39" s="47"/>
      <c r="H39" s="47"/>
      <c r="O39" s="48" t="s">
        <v>41</v>
      </c>
      <c r="V39" s="48" t="s">
        <v>22</v>
      </c>
      <c r="X39" s="113">
        <f>SUM(B30:T30)</f>
        <v>11</v>
      </c>
    </row>
    <row r="40" spans="1:24" ht="19.5" customHeight="1">
      <c r="A40" s="46" t="s">
        <v>90</v>
      </c>
      <c r="B40" s="47"/>
      <c r="C40" s="47"/>
      <c r="D40" s="47"/>
      <c r="E40" s="47"/>
      <c r="F40" s="47"/>
      <c r="G40" s="47"/>
      <c r="H40" s="47"/>
      <c r="O40" s="48" t="s">
        <v>42</v>
      </c>
      <c r="W40" s="116" t="s">
        <v>56</v>
      </c>
      <c r="X40" s="117">
        <f>(K32)</f>
        <v>36.05263157894737</v>
      </c>
    </row>
    <row r="41" spans="15:25" ht="19.5" customHeight="1">
      <c r="O41" s="48" t="s">
        <v>43</v>
      </c>
      <c r="W41" s="116" t="s">
        <v>57</v>
      </c>
      <c r="X41" s="117">
        <f>(U32)</f>
        <v>35.36842105263158</v>
      </c>
      <c r="Y41" s="118"/>
    </row>
    <row r="42" spans="1:24" ht="19.5" customHeight="1">
      <c r="A42" s="48" t="s">
        <v>91</v>
      </c>
      <c r="F42" s="49"/>
      <c r="G42" s="48" t="s">
        <v>92</v>
      </c>
      <c r="W42" s="116" t="s">
        <v>58</v>
      </c>
      <c r="X42" s="119">
        <f>MIN(B32:J32)</f>
        <v>3</v>
      </c>
    </row>
    <row r="43" spans="23:24" ht="19.5" customHeight="1">
      <c r="W43" s="116" t="s">
        <v>59</v>
      </c>
      <c r="X43" s="119">
        <f>MIN(L32:T32)</f>
        <v>2.9473684210526314</v>
      </c>
    </row>
    <row r="44" spans="23:24" ht="19.5" customHeight="1">
      <c r="W44" s="116" t="s">
        <v>61</v>
      </c>
      <c r="X44" s="120">
        <f>MIN(C33:J33,M33:T33)</f>
        <v>-1.1052631578947367</v>
      </c>
    </row>
    <row r="45" spans="23:24" ht="19.5" customHeight="1">
      <c r="W45" s="116" t="s">
        <v>62</v>
      </c>
      <c r="X45" s="121">
        <f>MAX(B33:J33,L33:T33)</f>
        <v>0.47368421052631593</v>
      </c>
    </row>
  </sheetData>
  <sheetProtection password="DEF8" sheet="1" objects="1" scenarios="1"/>
  <mergeCells count="8">
    <mergeCell ref="B1:J1"/>
    <mergeCell ref="L1:T1"/>
    <mergeCell ref="A35:H35"/>
    <mergeCell ref="A36:H36"/>
    <mergeCell ref="A37:H37"/>
    <mergeCell ref="A38:H38"/>
    <mergeCell ref="A39:H39"/>
    <mergeCell ref="A40:H40"/>
  </mergeCells>
  <conditionalFormatting sqref="N35 O34 B27:J27 L27:S27">
    <cfRule type="cellIs" priority="1" dxfId="0" operator="equal" stopIfTrue="1">
      <formula>1</formula>
    </cfRule>
  </conditionalFormatting>
  <conditionalFormatting sqref="B7:B25">
    <cfRule type="expression" priority="2" dxfId="1" stopIfTrue="1">
      <formula>$B$27&gt;1</formula>
    </cfRule>
    <cfRule type="expression" priority="3" dxfId="1" stopIfTrue="1">
      <formula>$B$27=0</formula>
    </cfRule>
    <cfRule type="cellIs" priority="4" dxfId="2" operator="equal" stopIfTrue="1">
      <formula>$B$26</formula>
    </cfRule>
  </conditionalFormatting>
  <conditionalFormatting sqref="C7:C25">
    <cfRule type="expression" priority="5" dxfId="1" stopIfTrue="1">
      <formula>$C$27&gt;1</formula>
    </cfRule>
    <cfRule type="expression" priority="6" dxfId="1" stopIfTrue="1">
      <formula>$C$27=0</formula>
    </cfRule>
    <cfRule type="cellIs" priority="7" dxfId="2" operator="equal" stopIfTrue="1">
      <formula>$C$26</formula>
    </cfRule>
  </conditionalFormatting>
  <conditionalFormatting sqref="D7:D25">
    <cfRule type="expression" priority="8" dxfId="1" stopIfTrue="1">
      <formula>$D$27&gt;1</formula>
    </cfRule>
    <cfRule type="expression" priority="9" dxfId="1" stopIfTrue="1">
      <formula>$D$27=0</formula>
    </cfRule>
    <cfRule type="cellIs" priority="10" dxfId="2" operator="equal" stopIfTrue="1">
      <formula>$D$26</formula>
    </cfRule>
  </conditionalFormatting>
  <conditionalFormatting sqref="E7:E25">
    <cfRule type="expression" priority="11" dxfId="1" stopIfTrue="1">
      <formula>$E$27&gt;1</formula>
    </cfRule>
    <cfRule type="expression" priority="12" dxfId="1" stopIfTrue="1">
      <formula>$E$27=0</formula>
    </cfRule>
    <cfRule type="cellIs" priority="13" dxfId="2" operator="equal" stopIfTrue="1">
      <formula>$E$26</formula>
    </cfRule>
  </conditionalFormatting>
  <conditionalFormatting sqref="F7:F25">
    <cfRule type="expression" priority="14" dxfId="1" stopIfTrue="1">
      <formula>$F$27&gt;1</formula>
    </cfRule>
    <cfRule type="expression" priority="15" dxfId="1" stopIfTrue="1">
      <formula>$F$27=0</formula>
    </cfRule>
    <cfRule type="cellIs" priority="16" dxfId="2" operator="equal" stopIfTrue="1">
      <formula>$F$26</formula>
    </cfRule>
  </conditionalFormatting>
  <conditionalFormatting sqref="G7:G25">
    <cfRule type="expression" priority="17" dxfId="1" stopIfTrue="1">
      <formula>$G$27&gt;1</formula>
    </cfRule>
    <cfRule type="expression" priority="18" dxfId="1" stopIfTrue="1">
      <formula>$G$27=0</formula>
    </cfRule>
    <cfRule type="cellIs" priority="19" dxfId="2" operator="equal" stopIfTrue="1">
      <formula>$G$26</formula>
    </cfRule>
  </conditionalFormatting>
  <conditionalFormatting sqref="H7:H25">
    <cfRule type="expression" priority="20" dxfId="1" stopIfTrue="1">
      <formula>$H$27&gt;1</formula>
    </cfRule>
    <cfRule type="expression" priority="21" dxfId="1" stopIfTrue="1">
      <formula>$H$27=0</formula>
    </cfRule>
    <cfRule type="cellIs" priority="22" dxfId="2" operator="equal" stopIfTrue="1">
      <formula>$H$26</formula>
    </cfRule>
  </conditionalFormatting>
  <conditionalFormatting sqref="I7:I25">
    <cfRule type="expression" priority="23" dxfId="1" stopIfTrue="1">
      <formula>$I$27&gt;1</formula>
    </cfRule>
    <cfRule type="expression" priority="24" dxfId="1" stopIfTrue="1">
      <formula>$I$27=0</formula>
    </cfRule>
    <cfRule type="cellIs" priority="25" dxfId="2" operator="equal" stopIfTrue="1">
      <formula>$I$26</formula>
    </cfRule>
  </conditionalFormatting>
  <conditionalFormatting sqref="J7:J25">
    <cfRule type="expression" priority="26" dxfId="1" stopIfTrue="1">
      <formula>$J$27&gt;1</formula>
    </cfRule>
    <cfRule type="expression" priority="27" dxfId="1" stopIfTrue="1">
      <formula>$J$27=0</formula>
    </cfRule>
    <cfRule type="cellIs" priority="28" dxfId="2" operator="equal" stopIfTrue="1">
      <formula>$J$26</formula>
    </cfRule>
  </conditionalFormatting>
  <conditionalFormatting sqref="L7:L25">
    <cfRule type="expression" priority="29" dxfId="1" stopIfTrue="1">
      <formula>$L$27&gt;1</formula>
    </cfRule>
    <cfRule type="expression" priority="30" dxfId="1" stopIfTrue="1">
      <formula>$L$27=0</formula>
    </cfRule>
    <cfRule type="cellIs" priority="31" dxfId="2" operator="equal" stopIfTrue="1">
      <formula>$L$26</formula>
    </cfRule>
  </conditionalFormatting>
  <conditionalFormatting sqref="M7:M25">
    <cfRule type="expression" priority="32" dxfId="1" stopIfTrue="1">
      <formula>$M$27&gt;1</formula>
    </cfRule>
    <cfRule type="expression" priority="33" dxfId="1" stopIfTrue="1">
      <formula>$M$27=0</formula>
    </cfRule>
    <cfRule type="cellIs" priority="34" dxfId="2" operator="equal" stopIfTrue="1">
      <formula>$M$26</formula>
    </cfRule>
  </conditionalFormatting>
  <conditionalFormatting sqref="N7:N25">
    <cfRule type="expression" priority="35" dxfId="1" stopIfTrue="1">
      <formula>$N$27&gt;1</formula>
    </cfRule>
    <cfRule type="expression" priority="36" dxfId="1" stopIfTrue="1">
      <formula>$N$27=0</formula>
    </cfRule>
    <cfRule type="cellIs" priority="37" dxfId="2" operator="equal" stopIfTrue="1">
      <formula>$N$26</formula>
    </cfRule>
  </conditionalFormatting>
  <conditionalFormatting sqref="O7:O25">
    <cfRule type="expression" priority="38" dxfId="1" stopIfTrue="1">
      <formula>$O$27&gt;1</formula>
    </cfRule>
    <cfRule type="expression" priority="39" dxfId="1" stopIfTrue="1">
      <formula>$O$27=0</formula>
    </cfRule>
    <cfRule type="cellIs" priority="40" dxfId="2" operator="equal" stopIfTrue="1">
      <formula>$O$26</formula>
    </cfRule>
  </conditionalFormatting>
  <conditionalFormatting sqref="P7:P25">
    <cfRule type="expression" priority="41" dxfId="1" stopIfTrue="1">
      <formula>$P$27&gt;1</formula>
    </cfRule>
    <cfRule type="expression" priority="42" dxfId="1" stopIfTrue="1">
      <formula>$P$27=0</formula>
    </cfRule>
    <cfRule type="cellIs" priority="43" dxfId="2" operator="equal" stopIfTrue="1">
      <formula>$P$26</formula>
    </cfRule>
  </conditionalFormatting>
  <conditionalFormatting sqref="Q7:Q25">
    <cfRule type="expression" priority="44" dxfId="1" stopIfTrue="1">
      <formula>$Q$27&gt;1</formula>
    </cfRule>
    <cfRule type="expression" priority="45" dxfId="1" stopIfTrue="1">
      <formula>$Q$27=0</formula>
    </cfRule>
    <cfRule type="cellIs" priority="46" dxfId="2" operator="equal" stopIfTrue="1">
      <formula>$Q$26</formula>
    </cfRule>
  </conditionalFormatting>
  <conditionalFormatting sqref="R7:R25">
    <cfRule type="expression" priority="47" dxfId="1" stopIfTrue="1">
      <formula>$R$27&gt;1</formula>
    </cfRule>
    <cfRule type="expression" priority="48" dxfId="1" stopIfTrue="1">
      <formula>$R$27=0</formula>
    </cfRule>
    <cfRule type="cellIs" priority="49" dxfId="2" operator="equal" stopIfTrue="1">
      <formula>$R$26</formula>
    </cfRule>
  </conditionalFormatting>
  <conditionalFormatting sqref="S7:S25">
    <cfRule type="expression" priority="50" dxfId="1" stopIfTrue="1">
      <formula>$S$27&gt;1</formula>
    </cfRule>
    <cfRule type="expression" priority="51" dxfId="1" stopIfTrue="1">
      <formula>$S$27=0</formula>
    </cfRule>
    <cfRule type="cellIs" priority="52" dxfId="2" operator="equal" stopIfTrue="1">
      <formula>$S$26</formula>
    </cfRule>
  </conditionalFormatting>
  <conditionalFormatting sqref="T7:T14 T16:T25">
    <cfRule type="expression" priority="53" dxfId="1" stopIfTrue="1">
      <formula>$T$27&gt;1</formula>
    </cfRule>
    <cfRule type="expression" priority="54" dxfId="1" stopIfTrue="1">
      <formula>$T$27=0</formula>
    </cfRule>
    <cfRule type="cellIs" priority="55" dxfId="2" operator="equal" stopIfTrue="1">
      <formula>$T$26</formula>
    </cfRule>
  </conditionalFormatting>
  <conditionalFormatting sqref="K7:K25">
    <cfRule type="cellIs" priority="56" dxfId="3" operator="equal" stopIfTrue="1">
      <formula>$K$26</formula>
    </cfRule>
  </conditionalFormatting>
  <conditionalFormatting sqref="U7:U25">
    <cfRule type="cellIs" priority="57" dxfId="3" operator="equal" stopIfTrue="1">
      <formula>$U$26</formula>
    </cfRule>
  </conditionalFormatting>
  <conditionalFormatting sqref="V7:V25">
    <cfRule type="cellIs" priority="58" dxfId="4" operator="equal" stopIfTrue="1">
      <formula>$V$26</formula>
    </cfRule>
  </conditionalFormatting>
  <conditionalFormatting sqref="B33:J33 L33:T33">
    <cfRule type="cellIs" priority="59" dxfId="5" operator="equal" stopIfTrue="1">
      <formula>$X$44</formula>
    </cfRule>
    <cfRule type="cellIs" priority="60" dxfId="6" operator="equal" stopIfTrue="1">
      <formula>$X$45</formula>
    </cfRule>
  </conditionalFormatting>
  <conditionalFormatting sqref="T15">
    <cfRule type="expression" priority="61" dxfId="1" stopIfTrue="1">
      <formula>$T$27&gt;1</formula>
    </cfRule>
    <cfRule type="expression" priority="62" dxfId="1" stopIfTrue="1">
      <formula>$T$27=0</formula>
    </cfRule>
  </conditionalFormatting>
  <printOptions/>
  <pageMargins left="0.44" right="0.55" top="0.86" bottom="0.56" header="0.32" footer="0.26"/>
  <pageSetup fitToHeight="1" fitToWidth="1" horizontalDpi="300" verticalDpi="300" orientation="landscape" scale="58" r:id="rId2"/>
  <headerFooter alignWithMargins="0">
    <oddHeader>&amp;C&amp;"KunstlerschreibschDBol,Regular"&amp;26 200x Great Northern Yoot Shoot Leaderboard&amp;"Kids,Regular"&amp;18
</oddHeader>
    <oddFooter>&amp;L&amp;A&amp;R&amp;D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1">
      <selection activeCell="K24" sqref="K23:K24"/>
    </sheetView>
  </sheetViews>
  <sheetFormatPr defaultColWidth="9.140625" defaultRowHeight="12.75"/>
  <cols>
    <col min="1" max="1" width="6.140625" style="141" customWidth="1"/>
    <col min="2" max="2" width="38.57421875" style="48" customWidth="1"/>
    <col min="3" max="4" width="7.7109375" style="48" customWidth="1"/>
    <col min="5" max="5" width="10.57421875" style="48" bestFit="1" customWidth="1"/>
    <col min="6" max="6" width="11.140625" style="48" bestFit="1" customWidth="1"/>
    <col min="7" max="7" width="12.7109375" style="48" customWidth="1"/>
    <col min="8" max="16384" width="9.140625" style="48" customWidth="1"/>
  </cols>
  <sheetData>
    <row r="1" spans="1:13" ht="30" customHeight="1" thickBot="1" thickTop="1">
      <c r="A1" s="122" t="s">
        <v>27</v>
      </c>
      <c r="B1" s="123" t="s">
        <v>0</v>
      </c>
      <c r="C1" s="73" t="s">
        <v>8</v>
      </c>
      <c r="D1" s="73" t="s">
        <v>6</v>
      </c>
      <c r="E1" s="124" t="s">
        <v>5</v>
      </c>
      <c r="F1" s="124" t="s">
        <v>9</v>
      </c>
      <c r="G1" s="125" t="s">
        <v>4</v>
      </c>
      <c r="H1" s="126" t="s">
        <v>28</v>
      </c>
      <c r="J1" s="127" t="s">
        <v>25</v>
      </c>
      <c r="M1" s="128" t="s">
        <v>26</v>
      </c>
    </row>
    <row r="2" spans="1:13" ht="21" customHeight="1" thickTop="1">
      <c r="A2" s="129">
        <v>1</v>
      </c>
      <c r="B2" s="130" t="str">
        <f>T('Friday Course'!A7)</f>
        <v>The Drunk Drivers</v>
      </c>
      <c r="C2" s="41">
        <f>'Friday Course'!$X7</f>
        <v>0</v>
      </c>
      <c r="D2" s="36">
        <f>'Saturday Course'!$X7</f>
        <v>0</v>
      </c>
      <c r="E2" s="36">
        <f>'Friday Course'!$V7</f>
        <v>0</v>
      </c>
      <c r="F2" s="36">
        <f>'Saturday Course'!$V7</f>
        <v>64</v>
      </c>
      <c r="G2" s="131">
        <f aca="true" t="shared" si="0" ref="G2:G7">SUM(E2:F2)</f>
        <v>64</v>
      </c>
      <c r="H2" s="132">
        <f>G2-72</f>
        <v>-8</v>
      </c>
      <c r="M2" s="48" t="s">
        <v>94</v>
      </c>
    </row>
    <row r="3" spans="1:13" ht="20.25" customHeight="1">
      <c r="A3" s="133">
        <v>2</v>
      </c>
      <c r="B3" s="134" t="str">
        <f>T('Friday Course'!A15)</f>
        <v>Bob &amp; The Blackholes</v>
      </c>
      <c r="C3" s="41">
        <f>'Friday Course'!$X15</f>
        <v>0</v>
      </c>
      <c r="D3" s="36">
        <f>'Saturday Course'!$X15</f>
        <v>0</v>
      </c>
      <c r="E3" s="36">
        <f>'Friday Course'!$V15</f>
        <v>0</v>
      </c>
      <c r="F3" s="36">
        <f>'Saturday Course'!$V15</f>
        <v>64</v>
      </c>
      <c r="G3" s="131">
        <f t="shared" si="0"/>
        <v>64</v>
      </c>
      <c r="H3" s="135">
        <f aca="true" t="shared" si="1" ref="H3:H20">G3-72</f>
        <v>-8</v>
      </c>
      <c r="M3" s="48" t="s">
        <v>95</v>
      </c>
    </row>
    <row r="4" spans="1:13" ht="20.25" customHeight="1">
      <c r="A4" s="133">
        <v>3</v>
      </c>
      <c r="B4" s="134" t="str">
        <f>T('Friday Course'!A17)</f>
        <v>The Barbers of Seville</v>
      </c>
      <c r="C4" s="41">
        <f>'Friday Course'!$X17</f>
        <v>0</v>
      </c>
      <c r="D4" s="36">
        <f>'Saturday Course'!$X17</f>
        <v>0</v>
      </c>
      <c r="E4" s="36">
        <f>'Friday Course'!$V17</f>
        <v>0</v>
      </c>
      <c r="F4" s="36">
        <f>'Saturday Course'!$V17</f>
        <v>67</v>
      </c>
      <c r="G4" s="131">
        <f t="shared" si="0"/>
        <v>67</v>
      </c>
      <c r="H4" s="135">
        <f t="shared" si="1"/>
        <v>-5</v>
      </c>
      <c r="M4" s="48" t="s">
        <v>96</v>
      </c>
    </row>
    <row r="5" spans="1:13" ht="20.25" customHeight="1">
      <c r="A5" s="133">
        <v>4</v>
      </c>
      <c r="B5" s="134" t="str">
        <f>T('Friday Course'!A8)</f>
        <v>The Bean Counters</v>
      </c>
      <c r="C5" s="41">
        <f>'Friday Course'!$X8</f>
        <v>0</v>
      </c>
      <c r="D5" s="36">
        <f>'Saturday Course'!$X8</f>
        <v>0</v>
      </c>
      <c r="E5" s="36">
        <f>'Friday Course'!$V8</f>
        <v>0</v>
      </c>
      <c r="F5" s="36">
        <f>'Saturday Course'!$V8</f>
        <v>68</v>
      </c>
      <c r="G5" s="131">
        <f t="shared" si="0"/>
        <v>68</v>
      </c>
      <c r="H5" s="135">
        <f t="shared" si="1"/>
        <v>-4</v>
      </c>
      <c r="M5" s="48" t="s">
        <v>97</v>
      </c>
    </row>
    <row r="6" spans="1:13" ht="20.25" customHeight="1">
      <c r="A6" s="133">
        <v>5</v>
      </c>
      <c r="B6" s="134" t="str">
        <f>T('Friday Course'!A9)</f>
        <v>Hole-N-Poles</v>
      </c>
      <c r="C6" s="41">
        <f>'Friday Course'!$X9</f>
        <v>0</v>
      </c>
      <c r="D6" s="36">
        <f>'Saturday Course'!$X9</f>
        <v>0</v>
      </c>
      <c r="E6" s="36">
        <f>'Friday Course'!$V9</f>
        <v>0</v>
      </c>
      <c r="F6" s="36">
        <f>'Saturday Course'!$V9</f>
        <v>68</v>
      </c>
      <c r="G6" s="131">
        <f t="shared" si="0"/>
        <v>68</v>
      </c>
      <c r="H6" s="135">
        <f t="shared" si="1"/>
        <v>-4</v>
      </c>
      <c r="M6" s="48" t="s">
        <v>98</v>
      </c>
    </row>
    <row r="7" spans="1:13" ht="20.25" customHeight="1">
      <c r="A7" s="133">
        <v>6</v>
      </c>
      <c r="B7" s="134" t="str">
        <f>T('Friday Course'!A10)</f>
        <v>Brad &amp; The Ben - Waa's</v>
      </c>
      <c r="C7" s="41">
        <f>'Friday Course'!$X10</f>
        <v>0</v>
      </c>
      <c r="D7" s="36">
        <f>'Saturday Course'!$X10</f>
        <v>0</v>
      </c>
      <c r="E7" s="36">
        <f>'Friday Course'!$V10</f>
        <v>0</v>
      </c>
      <c r="F7" s="36">
        <f>'Saturday Course'!$V10</f>
        <v>68</v>
      </c>
      <c r="G7" s="131">
        <f t="shared" si="0"/>
        <v>68</v>
      </c>
      <c r="H7" s="135">
        <f t="shared" si="1"/>
        <v>-4</v>
      </c>
      <c r="M7" s="48" t="s">
        <v>99</v>
      </c>
    </row>
    <row r="8" spans="1:13" ht="20.25" customHeight="1">
      <c r="A8" s="133">
        <v>7</v>
      </c>
      <c r="B8" s="134" t="str">
        <f>T('Friday Course'!A13)</f>
        <v>Golfers With Big Balls</v>
      </c>
      <c r="C8" s="41">
        <f>'Friday Course'!$X13</f>
        <v>0</v>
      </c>
      <c r="D8" s="36">
        <f>'Saturday Course'!$X13</f>
        <v>0</v>
      </c>
      <c r="E8" s="36">
        <f>'Friday Course'!$V13</f>
        <v>0</v>
      </c>
      <c r="F8" s="36">
        <f>'Saturday Course'!$V13</f>
        <v>68</v>
      </c>
      <c r="G8" s="131">
        <f aca="true" t="shared" si="2" ref="G8:G20">SUM(E8:F8)</f>
        <v>68</v>
      </c>
      <c r="H8" s="135">
        <f t="shared" si="1"/>
        <v>-4</v>
      </c>
      <c r="M8" s="48" t="s">
        <v>100</v>
      </c>
    </row>
    <row r="9" spans="1:13" ht="20.25" customHeight="1">
      <c r="A9" s="133">
        <v>8</v>
      </c>
      <c r="B9" s="134" t="str">
        <f>T('Friday Course'!A16)</f>
        <v>The Beer Whores</v>
      </c>
      <c r="C9" s="41">
        <f>'Friday Course'!$X16</f>
        <v>0</v>
      </c>
      <c r="D9" s="36">
        <f>'Saturday Course'!$X16</f>
        <v>0</v>
      </c>
      <c r="E9" s="36">
        <f>'Friday Course'!$V16</f>
        <v>0</v>
      </c>
      <c r="F9" s="36">
        <f>'Saturday Course'!$V16</f>
        <v>69</v>
      </c>
      <c r="G9" s="131">
        <f t="shared" si="2"/>
        <v>69</v>
      </c>
      <c r="H9" s="135">
        <f t="shared" si="1"/>
        <v>-3</v>
      </c>
      <c r="M9" s="48" t="s">
        <v>101</v>
      </c>
    </row>
    <row r="10" spans="1:13" ht="21" customHeight="1">
      <c r="A10" s="133">
        <v>9</v>
      </c>
      <c r="B10" s="134" t="str">
        <f>T('Friday Course'!A11)</f>
        <v>Alcoholic Zebras</v>
      </c>
      <c r="C10" s="41">
        <f>'Friday Course'!$X11</f>
        <v>0</v>
      </c>
      <c r="D10" s="36">
        <f>'Saturday Course'!$X11</f>
        <v>0</v>
      </c>
      <c r="E10" s="36">
        <f>'Friday Course'!$V11</f>
        <v>0</v>
      </c>
      <c r="F10" s="36">
        <f>'Saturday Course'!$V11</f>
        <v>70</v>
      </c>
      <c r="G10" s="131">
        <f t="shared" si="2"/>
        <v>70</v>
      </c>
      <c r="H10" s="135">
        <f t="shared" si="1"/>
        <v>-2</v>
      </c>
      <c r="M10" s="48" t="s">
        <v>102</v>
      </c>
    </row>
    <row r="11" spans="1:13" ht="21" customHeight="1">
      <c r="A11" s="133">
        <v>10</v>
      </c>
      <c r="B11" s="134" t="str">
        <f>T('Friday Course'!A14)</f>
        <v>The Duffers</v>
      </c>
      <c r="C11" s="41">
        <f>'Friday Course'!$X14</f>
        <v>0</v>
      </c>
      <c r="D11" s="36">
        <f>'Saturday Course'!$X14</f>
        <v>0</v>
      </c>
      <c r="E11" s="36">
        <f>'Friday Course'!$V14</f>
        <v>0</v>
      </c>
      <c r="F11" s="36">
        <f>'Saturday Course'!$V14</f>
        <v>70</v>
      </c>
      <c r="G11" s="131">
        <f t="shared" si="2"/>
        <v>70</v>
      </c>
      <c r="H11" s="135">
        <f t="shared" si="1"/>
        <v>-2</v>
      </c>
      <c r="M11" s="48" t="s">
        <v>103</v>
      </c>
    </row>
    <row r="12" spans="1:13" ht="21" customHeight="1">
      <c r="A12" s="133">
        <v>11</v>
      </c>
      <c r="B12" s="134" t="str">
        <f>T('Friday Course'!A12)</f>
        <v>Drunk Drivers Too</v>
      </c>
      <c r="C12" s="41">
        <f>'Friday Course'!$X12</f>
        <v>0</v>
      </c>
      <c r="D12" s="36">
        <f>'Saturday Course'!$X12</f>
        <v>0</v>
      </c>
      <c r="E12" s="36">
        <f>'Friday Course'!$V12</f>
        <v>0</v>
      </c>
      <c r="F12" s="36">
        <f>'Saturday Course'!$V12</f>
        <v>71</v>
      </c>
      <c r="G12" s="131">
        <f t="shared" si="2"/>
        <v>71</v>
      </c>
      <c r="H12" s="135">
        <f t="shared" si="1"/>
        <v>-1</v>
      </c>
      <c r="M12" s="48" t="s">
        <v>104</v>
      </c>
    </row>
    <row r="13" spans="1:8" ht="21" customHeight="1">
      <c r="A13" s="133">
        <v>12</v>
      </c>
      <c r="B13" s="134" t="str">
        <f>T('Friday Course'!A20)</f>
        <v>Tommy &amp; the Tutones</v>
      </c>
      <c r="C13" s="41">
        <f>'Friday Course'!$X20</f>
        <v>0</v>
      </c>
      <c r="D13" s="36">
        <f>'Saturday Course'!$X20</f>
        <v>0</v>
      </c>
      <c r="E13" s="36">
        <f>'Friday Course'!$V20</f>
        <v>0</v>
      </c>
      <c r="F13" s="36">
        <f>'Saturday Course'!$V20</f>
        <v>71</v>
      </c>
      <c r="G13" s="131">
        <f t="shared" si="2"/>
        <v>71</v>
      </c>
      <c r="H13" s="135">
        <f t="shared" si="1"/>
        <v>-1</v>
      </c>
    </row>
    <row r="14" spans="1:13" ht="21" customHeight="1">
      <c r="A14" s="133">
        <v>13</v>
      </c>
      <c r="B14" s="134" t="str">
        <f>T('Friday Course'!A22)</f>
        <v>Lulu Lumpkin &amp; The Broken Shaft Boys</v>
      </c>
      <c r="C14" s="41">
        <f>'Friday Course'!$X22</f>
        <v>0</v>
      </c>
      <c r="D14" s="36">
        <f>'Saturday Course'!$X22</f>
        <v>0</v>
      </c>
      <c r="E14" s="36">
        <f>'Friday Course'!$V22</f>
        <v>0</v>
      </c>
      <c r="F14" s="36">
        <f>'Saturday Course'!$V22</f>
        <v>73</v>
      </c>
      <c r="G14" s="131">
        <f t="shared" si="2"/>
        <v>73</v>
      </c>
      <c r="H14" s="135">
        <f t="shared" si="1"/>
        <v>1</v>
      </c>
      <c r="M14" s="136">
        <v>660</v>
      </c>
    </row>
    <row r="15" spans="1:13" ht="21" customHeight="1">
      <c r="A15" s="133">
        <v>14</v>
      </c>
      <c r="B15" s="134" t="str">
        <f>T('Friday Course'!A19)</f>
        <v>Troy &amp; The Trojans</v>
      </c>
      <c r="C15" s="41">
        <f>'Friday Course'!$X19</f>
        <v>0</v>
      </c>
      <c r="D15" s="36">
        <f>'Saturday Course'!$X19</f>
        <v>0</v>
      </c>
      <c r="E15" s="36">
        <f>'Friday Course'!$V19</f>
        <v>0</v>
      </c>
      <c r="F15" s="36">
        <f>'Saturday Course'!$V19</f>
        <v>74</v>
      </c>
      <c r="G15" s="131">
        <f t="shared" si="2"/>
        <v>74</v>
      </c>
      <c r="H15" s="135">
        <f t="shared" si="1"/>
        <v>2</v>
      </c>
      <c r="M15" s="48" t="s">
        <v>105</v>
      </c>
    </row>
    <row r="16" spans="1:8" ht="21" customHeight="1">
      <c r="A16" s="133">
        <v>15</v>
      </c>
      <c r="B16" s="134" t="str">
        <f>T('Friday Course'!A23)</f>
        <v>Ted &amp; The Show Macs</v>
      </c>
      <c r="C16" s="41">
        <f>'Friday Course'!$X23</f>
        <v>0</v>
      </c>
      <c r="D16" s="36">
        <v>0</v>
      </c>
      <c r="E16" s="36">
        <f>'Friday Course'!$V23</f>
        <v>0</v>
      </c>
      <c r="F16" s="36">
        <f>'Saturday Course'!$V23</f>
        <v>74</v>
      </c>
      <c r="G16" s="131">
        <f t="shared" si="2"/>
        <v>74</v>
      </c>
      <c r="H16" s="135">
        <f t="shared" si="1"/>
        <v>2</v>
      </c>
    </row>
    <row r="17" spans="1:8" ht="21" customHeight="1">
      <c r="A17" s="133">
        <v>16</v>
      </c>
      <c r="B17" s="134" t="str">
        <f>T('Friday Course'!A21)</f>
        <v>The Tomahawks</v>
      </c>
      <c r="C17" s="41">
        <f>'Friday Course'!$X21</f>
        <v>0</v>
      </c>
      <c r="D17" s="36">
        <f>'Saturday Course'!$X21</f>
        <v>0</v>
      </c>
      <c r="E17" s="36">
        <f>'Friday Course'!$V21</f>
        <v>0</v>
      </c>
      <c r="F17" s="36">
        <f>'Saturday Course'!$V21</f>
        <v>76</v>
      </c>
      <c r="G17" s="131">
        <f t="shared" si="2"/>
        <v>76</v>
      </c>
      <c r="H17" s="135">
        <f t="shared" si="1"/>
        <v>4</v>
      </c>
    </row>
    <row r="18" spans="1:9" ht="21" customHeight="1">
      <c r="A18" s="133">
        <v>17</v>
      </c>
      <c r="B18" s="134" t="str">
        <f>T('Friday Course'!A24)</f>
        <v>Mudslingers</v>
      </c>
      <c r="C18" s="41">
        <f>'Friday Course'!$X24</f>
        <v>0</v>
      </c>
      <c r="D18" s="36">
        <v>1</v>
      </c>
      <c r="E18" s="36">
        <f>'Friday Course'!$V24</f>
        <v>0</v>
      </c>
      <c r="F18" s="36">
        <f>'Saturday Course'!$V24</f>
        <v>76</v>
      </c>
      <c r="G18" s="131">
        <f t="shared" si="2"/>
        <v>76</v>
      </c>
      <c r="H18" s="135">
        <f t="shared" si="1"/>
        <v>4</v>
      </c>
      <c r="I18" s="48" t="s">
        <v>106</v>
      </c>
    </row>
    <row r="19" spans="1:8" ht="21" customHeight="1">
      <c r="A19" s="133">
        <v>18</v>
      </c>
      <c r="B19" s="134" t="str">
        <f>T('Friday Course'!A18)</f>
        <v>Mark &amp; The Manglers</v>
      </c>
      <c r="C19" s="41">
        <f>'Friday Course'!$X18</f>
        <v>0</v>
      </c>
      <c r="D19" s="36">
        <f>'Saturday Course'!$X18</f>
        <v>0</v>
      </c>
      <c r="E19" s="36">
        <f>'Friday Course'!$V18</f>
        <v>0</v>
      </c>
      <c r="F19" s="36">
        <f>'Saturday Course'!$V18</f>
        <v>80</v>
      </c>
      <c r="G19" s="131">
        <f t="shared" si="2"/>
        <v>80</v>
      </c>
      <c r="H19" s="135">
        <f t="shared" si="1"/>
        <v>8</v>
      </c>
    </row>
    <row r="20" spans="1:8" ht="21" customHeight="1" thickBot="1">
      <c r="A20" s="137">
        <v>19</v>
      </c>
      <c r="B20" s="138" t="str">
        <f>T('Friday Course'!A25)</f>
        <v>The Muffers</v>
      </c>
      <c r="C20" s="43">
        <f>'Friday Course'!$X25</f>
        <v>0</v>
      </c>
      <c r="D20" s="39">
        <f>'Saturday Course'!$X25</f>
        <v>0</v>
      </c>
      <c r="E20" s="39">
        <f>'Friday Course'!$V25</f>
        <v>0</v>
      </c>
      <c r="F20" s="39">
        <f>'Saturday Course'!$V25</f>
        <v>86</v>
      </c>
      <c r="G20" s="139">
        <f t="shared" si="2"/>
        <v>86</v>
      </c>
      <c r="H20" s="140">
        <f t="shared" si="1"/>
        <v>14</v>
      </c>
    </row>
    <row r="21" spans="2:8" ht="21" customHeight="1" thickTop="1">
      <c r="B21" s="142"/>
      <c r="C21" s="142"/>
      <c r="D21" s="142"/>
      <c r="E21" s="142"/>
      <c r="F21" s="143" t="s">
        <v>47</v>
      </c>
      <c r="G21" s="144">
        <f>MIN(G2:G20)</f>
        <v>64</v>
      </c>
      <c r="H21" s="144"/>
    </row>
    <row r="22" spans="2:7" ht="21" customHeight="1">
      <c r="B22" s="142"/>
      <c r="C22" s="142"/>
      <c r="D22" s="142"/>
      <c r="E22" s="142"/>
      <c r="F22" s="142"/>
      <c r="G22" s="142"/>
    </row>
    <row r="23" spans="2:10" ht="19.5" customHeight="1">
      <c r="B23" s="112" t="s">
        <v>23</v>
      </c>
      <c r="E23" s="112" t="s">
        <v>24</v>
      </c>
      <c r="J23" s="112" t="s">
        <v>18</v>
      </c>
    </row>
    <row r="24" spans="2:12" ht="19.5" customHeight="1">
      <c r="B24" s="145" t="str">
        <f>T('Friday Course'!A35:H35)</f>
        <v>Closest to the Pin Hole #</v>
      </c>
      <c r="E24" s="145" t="str">
        <f>T('Saturday Course'!A35:H35)</f>
        <v>Closest to the Pin Hole # 3 Paul Gomez</v>
      </c>
      <c r="J24" s="48" t="s">
        <v>19</v>
      </c>
      <c r="L24" s="146">
        <f>SUM('Friday Course'!X35,'Saturday Course'!X36)</f>
        <v>86</v>
      </c>
    </row>
    <row r="25" spans="2:12" ht="19.5" customHeight="1">
      <c r="B25" s="145" t="str">
        <f>T('Friday Course'!A36:H36)</f>
        <v>Closest to the Pin Hole #</v>
      </c>
      <c r="E25" s="145" t="str">
        <f>T('Saturday Course'!A36:H36)</f>
        <v>Closest to the Pin Hole # 8 Ed Kratz</v>
      </c>
      <c r="J25" s="48" t="s">
        <v>20</v>
      </c>
      <c r="L25" s="146">
        <f>SUM('Friday Course'!X36,'Saturday Course'!X37)</f>
        <v>194</v>
      </c>
    </row>
    <row r="26" spans="2:12" ht="19.5" customHeight="1">
      <c r="B26" s="145" t="str">
        <f>T('Friday Course'!A37:H37)</f>
        <v>Closest to the Pin Hole#</v>
      </c>
      <c r="E26" s="145" t="str">
        <f>T('Saturday Course'!A37:H37)</f>
        <v>Closest to the Pin Hole# 12 Ben Bullen</v>
      </c>
      <c r="J26" s="48" t="s">
        <v>21</v>
      </c>
      <c r="L26" s="146">
        <f>SUM('Friday Course'!X37,'Saturday Course'!X38)</f>
        <v>67</v>
      </c>
    </row>
    <row r="27" spans="2:12" ht="19.5" customHeight="1">
      <c r="B27" s="145" t="str">
        <f>T('Friday Course'!A38:H38)</f>
        <v>Closest to the Pin Hole #</v>
      </c>
      <c r="C27" s="114"/>
      <c r="D27" s="114"/>
      <c r="E27" s="145" t="str">
        <f>T('Saturday Course'!A38:H38)</f>
        <v>Closest to the Pin Hole # 17Jeff Starkey</v>
      </c>
      <c r="F27" s="114"/>
      <c r="G27" s="114"/>
      <c r="J27" s="48" t="s">
        <v>22</v>
      </c>
      <c r="L27" s="146">
        <f>SUM('Friday Course'!X38,'Saturday Course'!X39)</f>
        <v>11</v>
      </c>
    </row>
    <row r="28" spans="2:12" ht="19.5" customHeight="1">
      <c r="B28" s="145" t="str">
        <f>T('Friday Course'!A39:H39)</f>
        <v>Longest Drive Hole#</v>
      </c>
      <c r="E28" s="145" t="str">
        <f>T('Saturday Course'!A39:H39)</f>
        <v>Longest Drive Hole# 9 Bill Fenwick</v>
      </c>
      <c r="K28" s="116" t="s">
        <v>52</v>
      </c>
      <c r="L28" s="147">
        <f>AVERAGE('Saturday Course'!B32:J32,'Saturday Course'!L32:T32)</f>
        <v>3.9678362573099406</v>
      </c>
    </row>
    <row r="29" spans="2:12" ht="19.5" customHeight="1">
      <c r="B29" s="145" t="str">
        <f>T('Friday Course'!A40:H40)</f>
        <v>Closest Chip Hole #</v>
      </c>
      <c r="E29" s="145" t="str">
        <f>T('Saturday Course'!A40:H40)</f>
        <v>Closest Chip Hole # 16 Matt Heil</v>
      </c>
      <c r="K29" s="116" t="s">
        <v>53</v>
      </c>
      <c r="L29" s="147" t="s">
        <v>93</v>
      </c>
    </row>
    <row r="30" spans="11:12" ht="19.5" customHeight="1">
      <c r="K30" s="116" t="s">
        <v>54</v>
      </c>
      <c r="L30" s="147">
        <f>('Saturday Course'!V32)</f>
        <v>71.42105263157896</v>
      </c>
    </row>
    <row r="31" spans="11:12" ht="19.5" customHeight="1">
      <c r="K31" s="116" t="s">
        <v>55</v>
      </c>
      <c r="L31" s="147">
        <f>AVERAGE('Saturday Course'!V32)</f>
        <v>71.42105263157896</v>
      </c>
    </row>
  </sheetData>
  <sheetProtection password="DEF8" sheet="1" objects="1" scenarios="1"/>
  <conditionalFormatting sqref="G2:G21">
    <cfRule type="cellIs" priority="1" dxfId="2" operator="equal" stopIfTrue="1">
      <formula>$G$21</formula>
    </cfRule>
  </conditionalFormatting>
  <printOptions/>
  <pageMargins left="0.44" right="0.55" top="1.09" bottom="0.79" header="0.32" footer="0.26"/>
  <pageSetup horizontalDpi="300" verticalDpi="300" orientation="landscape" scale="75" r:id="rId2"/>
  <headerFooter alignWithMargins="0">
    <oddHeader>&amp;C&amp;"KunstlerschreibschDBol,Regular"&amp;26 2000 Great Northern Yoot Shoot Leaderboard&amp;"Kids,Regular"&amp;18
&amp;12 &amp;"Kis BT,Roman"&amp;16 200x Champions</oddHeader>
    <oddFooter>&amp;L&amp;A&amp;R&amp;D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F9" sqref="F9"/>
    </sheetView>
  </sheetViews>
  <sheetFormatPr defaultColWidth="9.140625" defaultRowHeight="12.75"/>
  <cols>
    <col min="1" max="1" width="6.140625" style="20" customWidth="1"/>
    <col min="2" max="2" width="46.28125" style="5" bestFit="1" customWidth="1"/>
    <col min="3" max="3" width="15.421875" style="5" bestFit="1" customWidth="1"/>
    <col min="4" max="4" width="19.7109375" style="5" bestFit="1" customWidth="1"/>
    <col min="5" max="5" width="10.57421875" style="5" bestFit="1" customWidth="1"/>
    <col min="6" max="6" width="11.140625" style="5" bestFit="1" customWidth="1"/>
    <col min="7" max="7" width="12.7109375" style="5" customWidth="1"/>
    <col min="8" max="16384" width="9.140625" style="5" customWidth="1"/>
  </cols>
  <sheetData>
    <row r="1" spans="1:13" ht="19.5" customHeight="1" thickBot="1" thickTop="1">
      <c r="A1" s="27" t="s">
        <v>0</v>
      </c>
      <c r="B1" s="28"/>
      <c r="C1" s="1" t="s">
        <v>48</v>
      </c>
      <c r="D1" s="1" t="s">
        <v>49</v>
      </c>
      <c r="E1" s="2"/>
      <c r="F1" s="3"/>
      <c r="G1" s="3"/>
      <c r="H1" s="4"/>
      <c r="J1" s="6"/>
      <c r="M1" s="7"/>
    </row>
    <row r="2" spans="1:8" ht="19.5" customHeight="1" thickTop="1">
      <c r="A2" s="8">
        <v>1</v>
      </c>
      <c r="B2" s="15" t="str">
        <f>T('Friday Course'!A7)</f>
        <v>The Drunk Drivers</v>
      </c>
      <c r="C2" s="9">
        <f>'Friday Course'!$V7</f>
        <v>0</v>
      </c>
      <c r="D2" s="10"/>
      <c r="E2" s="11"/>
      <c r="F2" s="12"/>
      <c r="G2" s="13"/>
      <c r="H2" s="13"/>
    </row>
    <row r="3" spans="1:8" ht="19.5" customHeight="1">
      <c r="A3" s="14">
        <v>2</v>
      </c>
      <c r="B3" s="15" t="str">
        <f>T('Friday Course'!A8)</f>
        <v>The Bean Counters</v>
      </c>
      <c r="C3" s="9">
        <f>'Friday Course'!$V8</f>
        <v>0</v>
      </c>
      <c r="D3" s="10"/>
      <c r="E3" s="11"/>
      <c r="F3" s="12"/>
      <c r="G3" s="13"/>
      <c r="H3" s="13"/>
    </row>
    <row r="4" spans="1:8" ht="19.5" customHeight="1">
      <c r="A4" s="14">
        <v>3</v>
      </c>
      <c r="B4" s="15" t="str">
        <f>T('Friday Course'!A9)</f>
        <v>Hole-N-Poles</v>
      </c>
      <c r="C4" s="9">
        <f>'Friday Course'!$V9</f>
        <v>0</v>
      </c>
      <c r="D4" s="10"/>
      <c r="E4" s="11"/>
      <c r="F4" s="12"/>
      <c r="G4" s="13"/>
      <c r="H4" s="13"/>
    </row>
    <row r="5" spans="1:8" ht="19.5" customHeight="1">
      <c r="A5" s="14">
        <v>4</v>
      </c>
      <c r="B5" s="15" t="str">
        <f>T('Friday Course'!A10)</f>
        <v>Brad &amp; The Ben - Waa's</v>
      </c>
      <c r="C5" s="9">
        <f>'Friday Course'!$V10</f>
        <v>0</v>
      </c>
      <c r="D5" s="10"/>
      <c r="E5" s="11"/>
      <c r="F5" s="12"/>
      <c r="G5" s="13"/>
      <c r="H5" s="13"/>
    </row>
    <row r="6" spans="1:8" ht="19.5" customHeight="1">
      <c r="A6" s="14">
        <v>5</v>
      </c>
      <c r="B6" s="15" t="str">
        <f>T('Friday Course'!A11)</f>
        <v>Alcoholic Zebras</v>
      </c>
      <c r="C6" s="9">
        <f>'Friday Course'!$V11</f>
        <v>0</v>
      </c>
      <c r="D6" s="10"/>
      <c r="E6" s="11"/>
      <c r="F6" s="12"/>
      <c r="G6" s="13"/>
      <c r="H6" s="13"/>
    </row>
    <row r="7" spans="1:8" ht="19.5" customHeight="1">
      <c r="A7" s="14">
        <v>6</v>
      </c>
      <c r="B7" s="15" t="str">
        <f>T('Friday Course'!A12)</f>
        <v>Drunk Drivers Too</v>
      </c>
      <c r="C7" s="9">
        <f>'Friday Course'!$V12</f>
        <v>0</v>
      </c>
      <c r="D7" s="10"/>
      <c r="E7" s="11"/>
      <c r="F7" s="12"/>
      <c r="G7" s="13"/>
      <c r="H7" s="13"/>
    </row>
    <row r="8" spans="1:8" ht="19.5" customHeight="1">
      <c r="A8" s="14">
        <v>7</v>
      </c>
      <c r="B8" s="15" t="str">
        <f>T('Friday Course'!A13)</f>
        <v>Golfers With Big Balls</v>
      </c>
      <c r="C8" s="9">
        <f>'Friday Course'!$V13</f>
        <v>0</v>
      </c>
      <c r="D8" s="10"/>
      <c r="E8" s="11"/>
      <c r="F8" s="12"/>
      <c r="G8" s="13"/>
      <c r="H8" s="13"/>
    </row>
    <row r="9" spans="1:8" ht="19.5" customHeight="1">
      <c r="A9" s="14">
        <v>8</v>
      </c>
      <c r="B9" s="15" t="str">
        <f>T('Friday Course'!A14)</f>
        <v>The Duffers</v>
      </c>
      <c r="C9" s="9">
        <f>'Friday Course'!$V14</f>
        <v>0</v>
      </c>
      <c r="D9" s="10"/>
      <c r="E9" s="11"/>
      <c r="F9" s="12"/>
      <c r="G9" s="13"/>
      <c r="H9" s="13"/>
    </row>
    <row r="10" spans="1:8" ht="19.5" customHeight="1">
      <c r="A10" s="14">
        <v>9</v>
      </c>
      <c r="B10" s="15" t="str">
        <f>T('Friday Course'!A15)</f>
        <v>Bob &amp; The Blackholes</v>
      </c>
      <c r="C10" s="9">
        <f>'Friday Course'!$V15</f>
        <v>0</v>
      </c>
      <c r="D10" s="10"/>
      <c r="E10" s="11"/>
      <c r="F10" s="12"/>
      <c r="G10" s="13"/>
      <c r="H10" s="13"/>
    </row>
    <row r="11" spans="1:8" ht="19.5" customHeight="1">
      <c r="A11" s="14">
        <v>10</v>
      </c>
      <c r="B11" s="15" t="str">
        <f>T('Friday Course'!A16)</f>
        <v>The Beer Whores</v>
      </c>
      <c r="C11" s="9">
        <f>'Friday Course'!$V16</f>
        <v>0</v>
      </c>
      <c r="D11" s="10"/>
      <c r="E11" s="11"/>
      <c r="F11" s="12"/>
      <c r="G11" s="13"/>
      <c r="H11" s="13"/>
    </row>
    <row r="12" spans="1:8" ht="19.5" customHeight="1">
      <c r="A12" s="14">
        <v>11</v>
      </c>
      <c r="B12" s="15" t="str">
        <f>T('Friday Course'!A17)</f>
        <v>The Barbers of Seville</v>
      </c>
      <c r="C12" s="9">
        <f>'Friday Course'!$V17</f>
        <v>0</v>
      </c>
      <c r="D12" s="10"/>
      <c r="E12" s="11"/>
      <c r="F12" s="12"/>
      <c r="G12" s="13"/>
      <c r="H12" s="13"/>
    </row>
    <row r="13" spans="1:8" ht="19.5" customHeight="1">
      <c r="A13" s="14">
        <v>12</v>
      </c>
      <c r="B13" s="15" t="str">
        <f>T('Friday Course'!A18)</f>
        <v>Mark &amp; The Manglers</v>
      </c>
      <c r="C13" s="9">
        <f>'Friday Course'!$V18</f>
        <v>0</v>
      </c>
      <c r="D13" s="10"/>
      <c r="E13" s="11"/>
      <c r="F13" s="12"/>
      <c r="G13" s="13"/>
      <c r="H13" s="13"/>
    </row>
    <row r="14" spans="1:8" ht="19.5" customHeight="1">
      <c r="A14" s="14">
        <v>13</v>
      </c>
      <c r="B14" s="15" t="str">
        <f>T('Friday Course'!A19)</f>
        <v>Troy &amp; The Trojans</v>
      </c>
      <c r="C14" s="9">
        <f>'Friday Course'!$V19</f>
        <v>0</v>
      </c>
      <c r="D14" s="10"/>
      <c r="E14" s="11"/>
      <c r="F14" s="12"/>
      <c r="G14" s="13"/>
      <c r="H14" s="13"/>
    </row>
    <row r="15" spans="1:8" ht="19.5" customHeight="1">
      <c r="A15" s="14">
        <v>14</v>
      </c>
      <c r="B15" s="15" t="str">
        <f>T('Friday Course'!A20)</f>
        <v>Tommy &amp; the Tutones</v>
      </c>
      <c r="C15" s="9">
        <f>'Friday Course'!$V20</f>
        <v>0</v>
      </c>
      <c r="D15" s="10"/>
      <c r="E15" s="11"/>
      <c r="F15" s="12"/>
      <c r="G15" s="13"/>
      <c r="H15" s="13"/>
    </row>
    <row r="16" spans="1:8" ht="19.5" customHeight="1">
      <c r="A16" s="14">
        <v>15</v>
      </c>
      <c r="B16" s="15" t="str">
        <f>T('Friday Course'!A21)</f>
        <v>The Tomahawks</v>
      </c>
      <c r="C16" s="9">
        <f>'Friday Course'!$V21</f>
        <v>0</v>
      </c>
      <c r="D16" s="10"/>
      <c r="E16" s="11"/>
      <c r="F16" s="12"/>
      <c r="G16" s="13"/>
      <c r="H16" s="13"/>
    </row>
    <row r="17" spans="1:8" ht="19.5" customHeight="1">
      <c r="A17" s="14">
        <v>16</v>
      </c>
      <c r="B17" s="15" t="str">
        <f>T('Friday Course'!A22)</f>
        <v>Lulu Lumpkin &amp; The Broken Shaft Boys</v>
      </c>
      <c r="C17" s="9">
        <f>'Friday Course'!$V22</f>
        <v>0</v>
      </c>
      <c r="D17" s="10"/>
      <c r="E17" s="11"/>
      <c r="F17" s="12"/>
      <c r="G17" s="13"/>
      <c r="H17" s="13"/>
    </row>
    <row r="18" spans="1:8" ht="19.5" customHeight="1">
      <c r="A18" s="14">
        <v>17</v>
      </c>
      <c r="B18" s="15" t="str">
        <f>T('Friday Course'!A23)</f>
        <v>Ted &amp; The Show Macs</v>
      </c>
      <c r="C18" s="9">
        <f>'Friday Course'!$V23</f>
        <v>0</v>
      </c>
      <c r="D18" s="10"/>
      <c r="E18" s="11"/>
      <c r="F18" s="12"/>
      <c r="G18" s="13"/>
      <c r="H18" s="13"/>
    </row>
    <row r="19" spans="1:8" ht="19.5" customHeight="1">
      <c r="A19" s="14">
        <v>18</v>
      </c>
      <c r="B19" s="15" t="str">
        <f>T('Friday Course'!A24)</f>
        <v>Mudslingers</v>
      </c>
      <c r="C19" s="9">
        <f>'Friday Course'!$V24</f>
        <v>0</v>
      </c>
      <c r="D19" s="10"/>
      <c r="E19" s="11"/>
      <c r="F19" s="12"/>
      <c r="G19" s="13"/>
      <c r="H19" s="13"/>
    </row>
    <row r="20" spans="1:8" ht="19.5" customHeight="1" thickBot="1">
      <c r="A20" s="16">
        <v>19</v>
      </c>
      <c r="B20" s="17" t="str">
        <f>T('Friday Course'!A25)</f>
        <v>The Muffers</v>
      </c>
      <c r="C20" s="18">
        <f>'Friday Course'!$V25</f>
        <v>0</v>
      </c>
      <c r="D20" s="19"/>
      <c r="E20" s="11"/>
      <c r="F20" s="12"/>
      <c r="G20" s="13"/>
      <c r="H20" s="13"/>
    </row>
    <row r="21" spans="2:8" ht="21" customHeight="1" thickTop="1">
      <c r="B21" s="21"/>
      <c r="C21" s="21"/>
      <c r="D21" s="21"/>
      <c r="E21" s="21"/>
      <c r="F21" s="22"/>
      <c r="G21" s="13"/>
      <c r="H21" s="13"/>
    </row>
    <row r="22" spans="2:7" ht="21" customHeight="1">
      <c r="B22" s="21"/>
      <c r="C22" s="21"/>
      <c r="D22" s="21"/>
      <c r="E22" s="21"/>
      <c r="F22" s="21"/>
      <c r="G22" s="21"/>
    </row>
    <row r="23" spans="2:10" ht="19.5" customHeight="1">
      <c r="B23" s="23"/>
      <c r="E23" s="23"/>
      <c r="J23" s="23"/>
    </row>
    <row r="24" spans="2:12" ht="19.5" customHeight="1">
      <c r="B24" s="24"/>
      <c r="E24" s="24"/>
      <c r="L24" s="25"/>
    </row>
    <row r="25" spans="2:12" ht="19.5" customHeight="1">
      <c r="B25" s="24"/>
      <c r="E25" s="24"/>
      <c r="L25" s="25"/>
    </row>
    <row r="26" spans="2:12" ht="19.5" customHeight="1">
      <c r="B26" s="24"/>
      <c r="E26" s="24"/>
      <c r="L26" s="25"/>
    </row>
    <row r="27" spans="2:12" ht="19.5" customHeight="1">
      <c r="B27" s="24"/>
      <c r="C27" s="26"/>
      <c r="D27" s="26"/>
      <c r="E27" s="24"/>
      <c r="F27" s="26"/>
      <c r="G27" s="26"/>
      <c r="L27" s="25"/>
    </row>
    <row r="28" spans="2:5" ht="19.5" customHeight="1">
      <c r="B28" s="24"/>
      <c r="E28" s="24"/>
    </row>
    <row r="29" spans="2:5" ht="19.5" customHeight="1">
      <c r="B29" s="24"/>
      <c r="E29" s="24"/>
    </row>
  </sheetData>
  <mergeCells count="1">
    <mergeCell ref="A1:B1"/>
  </mergeCells>
  <printOptions/>
  <pageMargins left="0.52" right="0.75" top="1.39" bottom="0.88" header="0.5" footer="0.5"/>
  <pageSetup horizontalDpi="600" verticalDpi="600" orientation="landscape" r:id="rId2"/>
  <headerFooter alignWithMargins="0">
    <oddHeader>&amp;C &amp;"KunstlerschreibschDBol,Regular"&amp;26 2000 Great Northern Yoot Shoot Leaderboard
&amp;"Kis BT,Roman"&amp;16Saturday Tee Times</oddHeader>
    <oddFooter>&amp;L&amp;A&amp;R&amp;D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FEC INC</dc:creator>
  <cp:keywords/>
  <dc:description/>
  <cp:lastModifiedBy>Paul Gomez</cp:lastModifiedBy>
  <cp:lastPrinted>2002-10-25T13:48:52Z</cp:lastPrinted>
  <dcterms:created xsi:type="dcterms:W3CDTF">1999-09-13T23:52:03Z</dcterms:created>
  <dcterms:modified xsi:type="dcterms:W3CDTF">2002-10-25T15:34:13Z</dcterms:modified>
  <cp:category/>
  <cp:version/>
  <cp:contentType/>
  <cp:contentStatus/>
</cp:coreProperties>
</file>